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EC6C8D35-C0B1-4D2E-9538-EA2F7F351068}" xr6:coauthVersionLast="47" xr6:coauthVersionMax="47" xr10:uidLastSave="{00000000-0000-0000-0000-000000000000}"/>
  <bookViews>
    <workbookView xWindow="-108" yWindow="-108" windowWidth="23256" windowHeight="12576" tabRatio="907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67" l="1"/>
  <c r="E27" i="67"/>
  <c r="E24" i="67"/>
  <c r="E21" i="67"/>
  <c r="D46" i="66"/>
  <c r="E27" i="66"/>
  <c r="E24" i="66"/>
  <c r="E21" i="66"/>
  <c r="D46" i="65"/>
  <c r="E27" i="65"/>
  <c r="E24" i="65"/>
  <c r="E21" i="65"/>
  <c r="D46" i="64"/>
  <c r="E27" i="64"/>
  <c r="E24" i="64"/>
  <c r="E21" i="64"/>
  <c r="D46" i="63"/>
  <c r="E27" i="63"/>
  <c r="E24" i="63"/>
  <c r="E21" i="63"/>
  <c r="D46" i="62"/>
  <c r="E27" i="62"/>
  <c r="E24" i="62"/>
  <c r="E21" i="62"/>
  <c r="D46" i="61"/>
  <c r="E27" i="61"/>
  <c r="E24" i="61"/>
  <c r="E21" i="61"/>
  <c r="D46" i="60"/>
  <c r="E27" i="60"/>
  <c r="E24" i="60"/>
  <c r="E21" i="60"/>
  <c r="E20" i="67" l="1"/>
  <c r="E20" i="66"/>
  <c r="F25" i="66" s="1"/>
  <c r="E20" i="65"/>
  <c r="F32" i="65" s="1"/>
  <c r="E20" i="64"/>
  <c r="F28" i="64" s="1"/>
  <c r="E20" i="63"/>
  <c r="F25" i="63" s="1"/>
  <c r="E20" i="62"/>
  <c r="F26" i="62" s="1"/>
  <c r="E20" i="61"/>
  <c r="F32" i="61" s="1"/>
  <c r="E20" i="60"/>
  <c r="F25" i="60" s="1"/>
  <c r="F29" i="67" l="1"/>
  <c r="F28" i="67"/>
  <c r="F25" i="67"/>
  <c r="F26" i="67"/>
  <c r="F22" i="67"/>
  <c r="F32" i="67"/>
  <c r="F23" i="67"/>
  <c r="F30" i="67"/>
  <c r="F31" i="67"/>
  <c r="F32" i="66"/>
  <c r="F28" i="66"/>
  <c r="F23" i="66"/>
  <c r="F30" i="66"/>
  <c r="F31" i="66"/>
  <c r="F29" i="66"/>
  <c r="F26" i="66"/>
  <c r="F22" i="66"/>
  <c r="F21" i="66" s="1"/>
  <c r="F24" i="66"/>
  <c r="F29" i="65"/>
  <c r="F30" i="65"/>
  <c r="F28" i="65"/>
  <c r="F23" i="65"/>
  <c r="F22" i="65"/>
  <c r="F21" i="65" s="1"/>
  <c r="F31" i="65"/>
  <c r="F25" i="65"/>
  <c r="F26" i="65"/>
  <c r="F24" i="65" s="1"/>
  <c r="F23" i="64"/>
  <c r="F30" i="64"/>
  <c r="F29" i="64"/>
  <c r="F32" i="64"/>
  <c r="F31" i="64"/>
  <c r="F25" i="64"/>
  <c r="F26" i="64"/>
  <c r="F22" i="64"/>
  <c r="F29" i="63"/>
  <c r="F30" i="63"/>
  <c r="F32" i="63"/>
  <c r="F22" i="63"/>
  <c r="F26" i="63"/>
  <c r="F24" i="63" s="1"/>
  <c r="F28" i="63"/>
  <c r="F23" i="63"/>
  <c r="F31" i="63"/>
  <c r="F25" i="62"/>
  <c r="F24" i="62" s="1"/>
  <c r="F30" i="62"/>
  <c r="F32" i="62"/>
  <c r="F22" i="62"/>
  <c r="F23" i="62"/>
  <c r="F31" i="62"/>
  <c r="F29" i="62"/>
  <c r="F28" i="62"/>
  <c r="F26" i="61"/>
  <c r="F22" i="61"/>
  <c r="F30" i="61"/>
  <c r="F28" i="61"/>
  <c r="F29" i="61"/>
  <c r="F31" i="61"/>
  <c r="F23" i="61"/>
  <c r="F25" i="61"/>
  <c r="F32" i="60"/>
  <c r="F29" i="60"/>
  <c r="F30" i="60"/>
  <c r="F22" i="60"/>
  <c r="F26" i="60"/>
  <c r="F24" i="60" s="1"/>
  <c r="F28" i="60"/>
  <c r="F23" i="60"/>
  <c r="F31" i="60"/>
  <c r="F21" i="67" l="1"/>
  <c r="F24" i="67"/>
  <c r="F27" i="67"/>
  <c r="F27" i="66"/>
  <c r="F20" i="66" s="1"/>
  <c r="F27" i="65"/>
  <c r="F20" i="65" s="1"/>
  <c r="F21" i="64"/>
  <c r="F27" i="64"/>
  <c r="F24" i="64"/>
  <c r="F21" i="63"/>
  <c r="F27" i="63"/>
  <c r="F21" i="62"/>
  <c r="F27" i="62"/>
  <c r="F20" i="62" s="1"/>
  <c r="F24" i="61"/>
  <c r="F27" i="61"/>
  <c r="F21" i="61"/>
  <c r="F21" i="60"/>
  <c r="F27" i="60"/>
  <c r="F20" i="67" l="1"/>
  <c r="F20" i="64"/>
  <c r="F20" i="63"/>
  <c r="F20" i="61"/>
  <c r="F20" i="60"/>
</calcChain>
</file>

<file path=xl/sharedStrings.xml><?xml version="1.0" encoding="utf-8"?>
<sst xmlns="http://schemas.openxmlformats.org/spreadsheetml/2006/main" count="408" uniqueCount="51">
  <si>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</si>
  <si>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</si>
  <si>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</si>
  <si>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Raiffeisen fond emerging markets akcií</t>
  </si>
  <si>
    <t>Forma fondu</t>
  </si>
  <si>
    <t>otevřený podílový fond</t>
  </si>
  <si>
    <t>Měna</t>
  </si>
  <si>
    <t>CZK</t>
  </si>
  <si>
    <t>Typ fondu</t>
  </si>
  <si>
    <t>standardní</t>
  </si>
  <si>
    <t>Jmenovitá hodnota PL, Kč</t>
  </si>
  <si>
    <t>-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</si>
  <si>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</si>
  <si>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</si>
  <si>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</si>
  <si>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</si>
  <si>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</si>
  <si>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</si>
  <si>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</si>
  <si>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</si>
  <si>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</si>
  <si>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</si>
  <si>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</si>
  <si>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</si>
  <si>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</si>
  <si>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</si>
  <si>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</si>
  <si>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</si>
  <si>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</si>
  <si>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</si>
  <si>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 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</si>
  <si>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</si>
  <si>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</si>
  <si>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</si>
  <si>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</si>
  <si>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</si>
  <si>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</si>
  <si>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CZ0008475274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</si>
  <si>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</si>
  <si>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</si>
  <si>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</si>
  <si>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Raiffeisen investiční společnost a.s.
Praha 4, Hvězdova 1716/2b, PSČ 140 78, IČ: 29146739
zapsaná v obchodním rejstříku vedeném Městským soudem v Praze, oddíl B, vložka 18837
http://www.rfis.cz</t>
  </si>
  <si>
    <t>ISIN</t>
  </si>
  <si>
    <t>za období 1.1. - 31.1.2023</t>
  </si>
  <si>
    <t>za období 1.2. - 28.2.2023</t>
  </si>
  <si>
    <t>za období 1.3. - 31.3.2023</t>
  </si>
  <si>
    <t>za období 1.4. - 30.4.2023</t>
  </si>
  <si>
    <t>za období 1.5. - 31.5.2023</t>
  </si>
  <si>
    <t>za období 1.6. - 30.6.2023</t>
  </si>
  <si>
    <t>za období 1.7. - 31.7.2023</t>
  </si>
  <si>
    <t>za období 1.8.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</si>
</sst>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color rgb="FF000000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21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0" fontId="1" fillId="0" borderId="0" xfId="1" applyBorder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top"/>
    </xf>
    <xf numFmtId="0" fontId="1" fillId="0" borderId="0" xfId="1" applyFont="1" applyFill="1" applyBorder="1" applyProtection="1"/>
    <xf numFmtId="0" fontId="9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" fillId="0" borderId="0" xfId="1" applyFill="1"/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1"/>
    </xf>
    <xf numFmtId="0" fontId="18" fillId="0" borderId="20" xfId="1" applyFont="1" applyFill="1" applyBorder="1" applyAlignment="1">
      <alignment vertical="center" wrapText="1"/>
    </xf>
    <xf numFmtId="0" fontId="17" fillId="0" borderId="21" xfId="1" applyFont="1" applyFill="1" applyBorder="1" applyAlignment="1" applyProtection="1">
      <alignment horizontal="center" vertical="center" wrapText="1"/>
    </xf>
    <xf numFmtId="3" fontId="4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2"/>
    </xf>
    <xf numFmtId="0" fontId="1" fillId="0" borderId="20" xfId="1" applyFont="1" applyBorder="1" applyAlignment="1">
      <alignment vertical="center"/>
    </xf>
    <xf numFmtId="3" fontId="1" fillId="0" borderId="0" xfId="1" applyNumberFormat="1"/>
    <xf numFmtId="0" fontId="1" fillId="0" borderId="24" xfId="1" applyFont="1" applyFill="1" applyBorder="1" applyAlignment="1">
      <alignment horizontal="left" vertical="center" indent="1"/>
    </xf>
    <xf numFmtId="0" fontId="1" fillId="0" borderId="25" xfId="1" applyFont="1" applyBorder="1" applyAlignment="1">
      <alignment vertical="center"/>
    </xf>
    <xf numFmtId="0" fontId="17" fillId="0" borderId="26" xfId="1" applyFont="1" applyFill="1" applyBorder="1" applyAlignment="1" applyProtection="1">
      <alignment horizontal="center" vertical="center" wrapText="1"/>
    </xf>
    <xf numFmtId="3" fontId="4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8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9" xfId="1" applyFont="1" applyFill="1" applyBorder="1" applyAlignment="1">
      <alignment horizontal="left" vertical="center" indent="1"/>
    </xf>
    <xf numFmtId="0" fontId="1" fillId="0" borderId="30" xfId="1" applyFont="1" applyBorder="1" applyAlignment="1">
      <alignment vertical="center"/>
    </xf>
    <xf numFmtId="0" fontId="17" fillId="0" borderId="31" xfId="1" applyFont="1" applyFill="1" applyBorder="1" applyAlignment="1" applyProtection="1">
      <alignment horizontal="center" vertical="center" wrapText="1"/>
    </xf>
    <xf numFmtId="3" fontId="4" fillId="0" borderId="3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3" fontId="20" fillId="0" borderId="36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23" xfId="1" applyNumberFormat="1" applyFont="1" applyFill="1" applyBorder="1" applyAlignment="1" applyProtection="1">
      <alignment horizontal="center" vertical="center"/>
    </xf>
    <xf numFmtId="0" fontId="1" fillId="0" borderId="38" xfId="1" applyFont="1" applyFill="1" applyBorder="1" applyAlignment="1">
      <alignment horizontal="left" vertical="center" indent="1"/>
    </xf>
    <xf numFmtId="0" fontId="17" fillId="0" borderId="1" xfId="1" applyFont="1" applyFill="1" applyBorder="1" applyAlignment="1" applyProtection="1">
      <alignment horizontal="center" vertical="center" wrapText="1"/>
    </xf>
    <xf numFmtId="3" fontId="1" fillId="0" borderId="39" xfId="1" applyNumberFormat="1" applyBorder="1" applyAlignment="1">
      <alignment horizontal="right" indent="1"/>
    </xf>
    <xf numFmtId="3" fontId="1" fillId="0" borderId="2" xfId="1" applyNumberFormat="1" applyBorder="1" applyAlignment="1">
      <alignment horizontal="right" indent="1"/>
    </xf>
    <xf numFmtId="3" fontId="1" fillId="0" borderId="3" xfId="1" applyNumberFormat="1" applyBorder="1" applyAlignment="1">
      <alignment horizontal="right" indent="1"/>
    </xf>
    <xf numFmtId="4" fontId="9" fillId="0" borderId="0" xfId="1" applyNumberFormat="1" applyFont="1" applyFill="1" applyBorder="1" applyAlignment="1" applyProtection="1">
      <alignment vertical="center" wrapText="1"/>
    </xf>
    <xf numFmtId="0" fontId="21" fillId="0" borderId="0" xfId="1" applyFont="1"/>
    <xf numFmtId="0" fontId="20" fillId="0" borderId="0" xfId="1" applyFont="1" applyFill="1" applyBorder="1" applyAlignment="1">
      <alignment vertical="center"/>
    </xf>
    <xf numFmtId="0" fontId="20" fillId="0" borderId="11" xfId="1" applyFont="1" applyFill="1" applyBorder="1" applyAlignment="1">
      <alignment horizontal="right" vertical="center"/>
    </xf>
    <xf numFmtId="14" fontId="20" fillId="0" borderId="14" xfId="1" applyNumberFormat="1" applyFont="1" applyFill="1" applyBorder="1" applyAlignment="1">
      <alignment horizontal="left" vertical="center"/>
    </xf>
    <xf numFmtId="0" fontId="1" fillId="0" borderId="0" xfId="1" applyBorder="1" applyAlignment="1"/>
    <xf numFmtId="0" fontId="20" fillId="2" borderId="0" xfId="2" applyFont="1" applyFill="1" applyAlignment="1">
      <alignment horizontal="centerContinuous" vertical="center" wrapText="1"/>
    </xf>
    <xf numFmtId="0" fontId="22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6" fillId="0" borderId="4" xfId="1" applyFont="1" applyFill="1" applyBorder="1" applyAlignment="1" applyProtection="1">
      <alignment horizontal="center"/>
      <protection hidden="1"/>
    </xf>
    <xf numFmtId="3" fontId="1" fillId="0" borderId="15" xfId="1" applyNumberFormat="1" applyBorder="1" applyAlignment="1">
      <alignment horizontal="right" indent="5"/>
    </xf>
    <xf numFmtId="3" fontId="1" fillId="0" borderId="41" xfId="1" applyNumberFormat="1" applyBorder="1" applyAlignment="1">
      <alignment horizontal="right" indent="5"/>
    </xf>
    <xf numFmtId="0" fontId="20" fillId="0" borderId="8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distributed"/>
    </xf>
    <xf numFmtId="0" fontId="20" fillId="0" borderId="35" xfId="1" applyFont="1" applyFill="1" applyBorder="1" applyAlignment="1">
      <alignment horizontal="center" vertical="distributed"/>
    </xf>
    <xf numFmtId="0" fontId="20" fillId="0" borderId="13" xfId="1" applyFont="1" applyFill="1" applyBorder="1" applyAlignment="1">
      <alignment horizontal="center" vertical="distributed"/>
    </xf>
    <xf numFmtId="3" fontId="20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Fill="1" applyBorder="1" applyAlignment="1">
      <alignment horizontal="center"/>
    </xf>
    <xf numFmtId="0" fontId="20" fillId="0" borderId="37" xfId="1" applyFont="1" applyFill="1" applyBorder="1" applyAlignment="1">
      <alignment horizontal="center"/>
    </xf>
    <xf numFmtId="0" fontId="20" fillId="0" borderId="17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D3CC4-BB78-45D0-9A41-1D829B64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1F397-87C0-4CD0-A196-1F677F329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89AA52-23FD-4FC7-9402-DAF63C841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650D08-4DFD-4051-AD1C-638880EF5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BDC10-17E3-4843-A445-B9ABE0F95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DE595D-3998-42D7-90C7-F4A9B6B1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676A8B-3887-4DD2-BFDB-BBA9FA329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3DAFF-215D-4631-BEE4-00508F48C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60BF-823A-4CDA-9940-CAE218CF4781}">
  <sheetPr>
    <pageSetUpPr fitToPage="1"/>
  </sheetPr>
  <dimension ref="A1:H49"/>
  <sheetViews>
    <sheetView workbookViewId="0">
      <selection activeCell="H7" sqref="H7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44957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229873</v>
      </c>
      <c r="F20" s="56">
        <f>+F21+F24+F27+F32</f>
        <v>99.999999999999986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13513</v>
      </c>
      <c r="F21" s="61">
        <f>+F22+F23</f>
        <v>5.8784633254014178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13513</v>
      </c>
      <c r="F22" s="61">
        <f>E22/E20*100</f>
        <v>5.8784633254014178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204042</v>
      </c>
      <c r="F27" s="61">
        <f>+F28+F29+F30</f>
        <v>88.762925615448523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204042</v>
      </c>
      <c r="F29" s="61">
        <f>E29/$E$20*100</f>
        <v>88.762925615448523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12318</v>
      </c>
      <c r="F32" s="74">
        <f>E32/$E$20*100</f>
        <v>5.3586110591500518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43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2014501</v>
      </c>
      <c r="D40" s="91">
        <v>798454</v>
      </c>
      <c r="E40" s="90">
        <v>1992710</v>
      </c>
      <c r="F40" s="92">
        <v>796539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44957</v>
      </c>
      <c r="E46" s="29"/>
    </row>
    <row r="47" spans="1:6" ht="13.8" thickBot="1" x14ac:dyDescent="0.3">
      <c r="A47" s="88" t="s">
        <v>37</v>
      </c>
      <c r="B47" s="54">
        <v>1</v>
      </c>
      <c r="C47" s="104">
        <v>221263360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2F70-3282-405D-AAA1-5F477DE5AF46}">
  <sheetPr>
    <pageSetUpPr fitToPage="1"/>
  </sheetPr>
  <dimension ref="A1:H49"/>
  <sheetViews>
    <sheetView topLeftCell="A41" workbookViewId="0">
      <selection activeCell="E32" sqref="E32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44985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222500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15872</v>
      </c>
      <c r="F21" s="61">
        <f>+F22+F23</f>
        <v>7.1334831460674151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15872</v>
      </c>
      <c r="F22" s="61">
        <f>E22/E20*100</f>
        <v>7.1334831460674151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191031</v>
      </c>
      <c r="F27" s="61">
        <f>+F28+F29+F30</f>
        <v>85.856629213483146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191031</v>
      </c>
      <c r="F29" s="61">
        <f>E29/$E$20*100</f>
        <v>85.856629213483146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15597</v>
      </c>
      <c r="F32" s="74">
        <f>E32/$E$20*100</f>
        <v>7.0098876404494384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44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1458201</v>
      </c>
      <c r="D40" s="91">
        <v>1210709</v>
      </c>
      <c r="E40" s="90">
        <v>1464158</v>
      </c>
      <c r="F40" s="92">
        <v>1224966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44985</v>
      </c>
      <c r="E46" s="29"/>
    </row>
    <row r="47" spans="1:6" ht="13.8" thickBot="1" x14ac:dyDescent="0.3">
      <c r="A47" s="88" t="s">
        <v>37</v>
      </c>
      <c r="B47" s="54">
        <v>1</v>
      </c>
      <c r="C47" s="104">
        <v>211402244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0488C-1D01-45C3-9B77-59B69704B63C}">
  <sheetPr>
    <pageSetUpPr fitToPage="1"/>
  </sheetPr>
  <dimension ref="A1:H49"/>
  <sheetViews>
    <sheetView workbookViewId="0">
      <selection activeCell="G7" sqref="G7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45016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223158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17876</v>
      </c>
      <c r="F21" s="61">
        <f>+F22+F23</f>
        <v>8.0104679195906048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17876</v>
      </c>
      <c r="F22" s="61">
        <f>E22/E20*100</f>
        <v>8.0104679195906048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188701</v>
      </c>
      <c r="F27" s="61">
        <f>+F28+F29+F30</f>
        <v>84.559370490862975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188701</v>
      </c>
      <c r="F29" s="61">
        <f>E29/$E$20*100</f>
        <v>84.559370490862975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16581</v>
      </c>
      <c r="F32" s="74">
        <f>E32/$E$20*100</f>
        <v>7.4301615895464206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45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3670861</v>
      </c>
      <c r="D40" s="91">
        <v>1197376</v>
      </c>
      <c r="E40" s="90">
        <v>3528849</v>
      </c>
      <c r="F40" s="92">
        <v>1158871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45016</v>
      </c>
      <c r="E46" s="29"/>
    </row>
    <row r="47" spans="1:6" ht="13.8" thickBot="1" x14ac:dyDescent="0.3">
      <c r="A47" s="88" t="s">
        <v>37</v>
      </c>
      <c r="B47" s="54">
        <v>1</v>
      </c>
      <c r="C47" s="104">
        <v>212056668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0859-3A4A-409D-9079-6F870E24A6B6}">
  <sheetPr>
    <pageSetUpPr fitToPage="1"/>
  </sheetPr>
  <dimension ref="A1:H49"/>
  <sheetViews>
    <sheetView topLeftCell="A4" workbookViewId="0">
      <selection activeCell="H18" sqref="H1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45046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221971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22246</v>
      </c>
      <c r="F21" s="61">
        <f>+F22+F23</f>
        <v>10.022029904807384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22246</v>
      </c>
      <c r="F22" s="61">
        <f>E22/E20*100</f>
        <v>10.022029904807384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182786</v>
      </c>
      <c r="F27" s="61">
        <f>+F28+F29+F30</f>
        <v>82.346793049542512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182786</v>
      </c>
      <c r="F29" s="61">
        <f>E29/$E$20*100</f>
        <v>82.346793049542512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16939</v>
      </c>
      <c r="F32" s="74">
        <f>E32/$E$20*100</f>
        <v>7.6311770456501078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46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3044625</v>
      </c>
      <c r="D40" s="91">
        <v>1321538</v>
      </c>
      <c r="E40" s="90">
        <v>2911445</v>
      </c>
      <c r="F40" s="92">
        <v>1269412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45046</v>
      </c>
      <c r="E46" s="29"/>
    </row>
    <row r="47" spans="1:6" ht="13.8" thickBot="1" x14ac:dyDescent="0.3">
      <c r="A47" s="88" t="s">
        <v>37</v>
      </c>
      <c r="B47" s="54">
        <v>1</v>
      </c>
      <c r="C47" s="104">
        <v>208123010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9A7A-1055-4BE5-9B1F-1A3E2856B5D3}">
  <sheetPr>
    <pageSetUpPr fitToPage="1"/>
  </sheetPr>
  <dimension ref="A1:H49"/>
  <sheetViews>
    <sheetView workbookViewId="0">
      <selection activeCell="H5" sqref="H5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45077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223972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17011</v>
      </c>
      <c r="F21" s="61">
        <f>+F22+F23</f>
        <v>7.5951458217991537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17011</v>
      </c>
      <c r="F22" s="61">
        <f>E22/E20*100</f>
        <v>7.5951458217991537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194066</v>
      </c>
      <c r="F27" s="61">
        <f>+F28+F29+F30</f>
        <v>86.647438072616225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194066</v>
      </c>
      <c r="F29" s="61">
        <f>E29/$E$20*100</f>
        <v>86.647438072616225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12895</v>
      </c>
      <c r="F32" s="74">
        <f>E32/$E$20*100</f>
        <v>5.7574161055846265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47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3354955</v>
      </c>
      <c r="D40" s="91">
        <v>2586386</v>
      </c>
      <c r="E40" s="90">
        <v>3193036</v>
      </c>
      <c r="F40" s="92">
        <v>2469181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45077</v>
      </c>
      <c r="E46" s="29"/>
    </row>
    <row r="47" spans="1:6" ht="13.8" thickBot="1" x14ac:dyDescent="0.3">
      <c r="A47" s="88" t="s">
        <v>37</v>
      </c>
      <c r="B47" s="54">
        <v>1</v>
      </c>
      <c r="C47" s="104">
        <v>214011850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9ADB-BD0D-4E6B-887E-FB07E7B116A6}">
  <sheetPr>
    <pageSetUpPr fitToPage="1"/>
  </sheetPr>
  <dimension ref="A1:H49"/>
  <sheetViews>
    <sheetView workbookViewId="0">
      <selection activeCell="J17" sqref="I17:J17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45107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229642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21048</v>
      </c>
      <c r="F21" s="61">
        <f>+F22+F23</f>
        <v>9.165570757962394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21048</v>
      </c>
      <c r="F22" s="61">
        <f>E22/E20*100</f>
        <v>9.165570757962394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197517</v>
      </c>
      <c r="F27" s="61">
        <f>+F28+F29+F30</f>
        <v>86.010834255057873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197517</v>
      </c>
      <c r="F29" s="61">
        <f>E29/$E$20*100</f>
        <v>86.010834255057873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11077</v>
      </c>
      <c r="F32" s="74">
        <f>E32/$E$20*100</f>
        <v>4.8235949869797334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48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3650556</v>
      </c>
      <c r="D40" s="91">
        <v>1944214</v>
      </c>
      <c r="E40" s="90">
        <v>3600107</v>
      </c>
      <c r="F40" s="92">
        <v>1910436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45107</v>
      </c>
      <c r="E46" s="29"/>
    </row>
    <row r="47" spans="1:6" ht="13.8" thickBot="1" x14ac:dyDescent="0.3">
      <c r="A47" s="88" t="s">
        <v>37</v>
      </c>
      <c r="B47" s="54">
        <v>1</v>
      </c>
      <c r="C47" s="104">
        <v>219577490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E9C9-A76E-408F-9CF4-BE244361DD3D}">
  <sheetPr>
    <pageSetUpPr fitToPage="1"/>
  </sheetPr>
  <dimension ref="A1:H49"/>
  <sheetViews>
    <sheetView workbookViewId="0">
      <selection activeCell="H29" sqref="H29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45138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242181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21331</v>
      </c>
      <c r="F21" s="61">
        <f>+F22+F23</f>
        <v>8.807875101680148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21331</v>
      </c>
      <c r="F22" s="61">
        <f>E22/E20*100</f>
        <v>8.807875101680148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210389</v>
      </c>
      <c r="F27" s="61">
        <f>+F28+F29+F30</f>
        <v>86.872628323444033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E28/$E$20*100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210389</v>
      </c>
      <c r="F29" s="61">
        <f>E29/$E$20*100</f>
        <v>86.872628323444033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10461</v>
      </c>
      <c r="F32" s="74">
        <f>E32/$E$20*100</f>
        <v>4.3194965748758163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49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7349074</v>
      </c>
      <c r="D40" s="91">
        <v>1665800</v>
      </c>
      <c r="E40" s="90">
        <v>7171868</v>
      </c>
      <c r="F40" s="92">
        <v>1622698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45138</v>
      </c>
      <c r="E46" s="29"/>
    </row>
    <row r="47" spans="1:6" ht="13.8" thickBot="1" x14ac:dyDescent="0.3">
      <c r="A47" s="88" t="s">
        <v>37</v>
      </c>
      <c r="B47" s="54">
        <v>1</v>
      </c>
      <c r="C47" s="104">
        <v>231244907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9B1A-3172-48E6-9A0C-711E50D52DD5}">
  <sheetPr>
    <pageSetUpPr fitToPage="1"/>
  </sheetPr>
  <dimension ref="A1:H49"/>
  <sheetViews>
    <sheetView tabSelected="1" workbookViewId="0">
      <selection activeCell="H8" sqref="H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42</v>
      </c>
      <c r="B8" s="103" t="s">
        <v>37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4</v>
      </c>
      <c r="B10" s="18" t="s">
        <v>5</v>
      </c>
      <c r="C10" s="19"/>
      <c r="D10" s="20"/>
      <c r="E10" s="21" t="s">
        <v>6</v>
      </c>
      <c r="F10" s="22" t="s">
        <v>7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8</v>
      </c>
      <c r="B12" s="26" t="s">
        <v>9</v>
      </c>
      <c r="C12" s="15"/>
      <c r="D12" s="27"/>
      <c r="E12" s="28" t="s">
        <v>10</v>
      </c>
      <c r="F12" s="26" t="s">
        <v>11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12"/>
      <c r="B14" s="13"/>
      <c r="C14" s="15"/>
      <c r="D14" s="15"/>
      <c r="E14" s="29"/>
      <c r="F14" s="30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8" ht="13.8" thickBot="1" x14ac:dyDescent="0.3">
      <c r="A19" s="45"/>
      <c r="B19" s="46"/>
      <c r="C19" s="47"/>
      <c r="D19" s="48"/>
      <c r="E19" s="49" t="s">
        <v>17</v>
      </c>
      <c r="F19" s="50">
        <v>45169</v>
      </c>
      <c r="G19" s="51"/>
    </row>
    <row r="20" spans="1:8" x14ac:dyDescent="0.25">
      <c r="A20" s="52" t="s">
        <v>18</v>
      </c>
      <c r="B20" s="53"/>
      <c r="C20" s="53"/>
      <c r="D20" s="54">
        <v>1</v>
      </c>
      <c r="E20" s="55">
        <f>+E21+E24+E27+E32</f>
        <v>229149</v>
      </c>
      <c r="F20" s="56">
        <f>+F21+F24+F27+F32</f>
        <v>100</v>
      </c>
    </row>
    <row r="21" spans="1:8" x14ac:dyDescent="0.25">
      <c r="A21" s="57" t="s">
        <v>19</v>
      </c>
      <c r="B21" s="58"/>
      <c r="C21" s="58"/>
      <c r="D21" s="59">
        <v>3</v>
      </c>
      <c r="E21" s="60">
        <f>E22+E23</f>
        <v>20830</v>
      </c>
      <c r="F21" s="61">
        <f>+F22+F23</f>
        <v>9.0901553137914632</v>
      </c>
    </row>
    <row r="22" spans="1:8" x14ac:dyDescent="0.25">
      <c r="A22" s="62" t="s">
        <v>20</v>
      </c>
      <c r="B22" s="63"/>
      <c r="C22" s="63"/>
      <c r="D22" s="59">
        <v>4</v>
      </c>
      <c r="E22" s="60">
        <v>20830</v>
      </c>
      <c r="F22" s="61">
        <f>E22/E20*100</f>
        <v>9.0901553137914632</v>
      </c>
    </row>
    <row r="23" spans="1:8" hidden="1" x14ac:dyDescent="0.25">
      <c r="A23" s="62" t="s">
        <v>21</v>
      </c>
      <c r="B23" s="63"/>
      <c r="C23" s="63"/>
      <c r="D23" s="59">
        <v>5</v>
      </c>
      <c r="E23" s="60">
        <v>0</v>
      </c>
      <c r="F23" s="61">
        <f>E23/E20*100</f>
        <v>0</v>
      </c>
    </row>
    <row r="24" spans="1:8" hidden="1" x14ac:dyDescent="0.25">
      <c r="A24" s="57" t="s">
        <v>22</v>
      </c>
      <c r="B24" s="63"/>
      <c r="C24" s="63"/>
      <c r="D24" s="59">
        <v>9</v>
      </c>
      <c r="E24" s="60">
        <f>E25+E26</f>
        <v>0</v>
      </c>
      <c r="F24" s="61">
        <f>+F25+F26</f>
        <v>0</v>
      </c>
    </row>
    <row r="25" spans="1:8" hidden="1" x14ac:dyDescent="0.25">
      <c r="A25" s="62" t="s">
        <v>23</v>
      </c>
      <c r="B25" s="63"/>
      <c r="C25" s="63"/>
      <c r="D25" s="59">
        <v>10</v>
      </c>
      <c r="E25" s="60">
        <v>0</v>
      </c>
      <c r="F25" s="61">
        <f>E25/$E$20*100</f>
        <v>0</v>
      </c>
    </row>
    <row r="26" spans="1:8" hidden="1" x14ac:dyDescent="0.25">
      <c r="A26" s="62" t="s">
        <v>24</v>
      </c>
      <c r="B26" s="63"/>
      <c r="C26" s="63"/>
      <c r="D26" s="59">
        <v>11</v>
      </c>
      <c r="E26" s="60">
        <v>0</v>
      </c>
      <c r="F26" s="61">
        <f>E26/$E$20*100</f>
        <v>0</v>
      </c>
    </row>
    <row r="27" spans="1:8" x14ac:dyDescent="0.25">
      <c r="A27" s="57" t="s">
        <v>25</v>
      </c>
      <c r="B27" s="63"/>
      <c r="C27" s="63"/>
      <c r="D27" s="59">
        <v>12</v>
      </c>
      <c r="E27" s="60">
        <f>E28+E29</f>
        <v>201899</v>
      </c>
      <c r="F27" s="61">
        <f>+F28+F29+F30</f>
        <v>88.10817415742595</v>
      </c>
    </row>
    <row r="28" spans="1:8" hidden="1" x14ac:dyDescent="0.25">
      <c r="A28" s="62" t="s">
        <v>26</v>
      </c>
      <c r="B28" s="63"/>
      <c r="C28" s="63"/>
      <c r="D28" s="59">
        <v>13</v>
      </c>
      <c r="E28" s="60">
        <v>0</v>
      </c>
      <c r="F28" s="61">
        <f>E28/E20*100</f>
        <v>0</v>
      </c>
      <c r="H28" s="64"/>
    </row>
    <row r="29" spans="1:8" x14ac:dyDescent="0.25">
      <c r="A29" s="62" t="s">
        <v>27</v>
      </c>
      <c r="B29" s="63"/>
      <c r="C29" s="63"/>
      <c r="D29" s="59">
        <v>14</v>
      </c>
      <c r="E29" s="60">
        <v>201899</v>
      </c>
      <c r="F29" s="61">
        <f>E29/E20*100</f>
        <v>88.10817415742595</v>
      </c>
      <c r="H29" s="64"/>
    </row>
    <row r="30" spans="1:8" hidden="1" x14ac:dyDescent="0.25">
      <c r="A30" s="62" t="s">
        <v>28</v>
      </c>
      <c r="B30" s="63"/>
      <c r="C30" s="63"/>
      <c r="D30" s="59">
        <v>15</v>
      </c>
      <c r="E30" s="60">
        <v>0</v>
      </c>
      <c r="F30" s="61">
        <f t="shared" ref="F30:F31" si="0">E30/$E$20*100</f>
        <v>0</v>
      </c>
    </row>
    <row r="31" spans="1:8" hidden="1" x14ac:dyDescent="0.25">
      <c r="A31" s="65" t="s">
        <v>29</v>
      </c>
      <c r="B31" s="66"/>
      <c r="C31" s="66"/>
      <c r="D31" s="67">
        <v>24</v>
      </c>
      <c r="E31" s="68">
        <v>0</v>
      </c>
      <c r="F31" s="69">
        <f t="shared" si="0"/>
        <v>0</v>
      </c>
    </row>
    <row r="32" spans="1:8" ht="13.8" thickBot="1" x14ac:dyDescent="0.3">
      <c r="A32" s="70" t="s">
        <v>30</v>
      </c>
      <c r="B32" s="71"/>
      <c r="C32" s="71"/>
      <c r="D32" s="72">
        <v>24</v>
      </c>
      <c r="E32" s="73">
        <v>6420</v>
      </c>
      <c r="F32" s="74">
        <f>E32/$E$20*100</f>
        <v>2.8016705287825827</v>
      </c>
    </row>
    <row r="33" spans="1:6" x14ac:dyDescent="0.25">
      <c r="A33" s="75"/>
      <c r="B33" s="76"/>
      <c r="C33" s="76"/>
      <c r="D33" s="77"/>
      <c r="E33" s="78"/>
      <c r="F33" s="79"/>
    </row>
    <row r="34" spans="1:6" x14ac:dyDescent="0.25">
      <c r="A34" s="75"/>
      <c r="B34" s="76"/>
      <c r="C34" s="76"/>
      <c r="D34" s="77"/>
      <c r="E34" s="78"/>
      <c r="F34" s="79"/>
    </row>
    <row r="35" spans="1:6" ht="15.6" x14ac:dyDescent="0.25">
      <c r="A35" s="80" t="s">
        <v>31</v>
      </c>
      <c r="B35" s="81"/>
      <c r="C35" s="81"/>
      <c r="D35" s="81"/>
      <c r="E35" s="81"/>
      <c r="F35" s="81"/>
    </row>
    <row r="36" spans="1:6" ht="13.8" thickBot="1" x14ac:dyDescent="0.3">
      <c r="B36" s="82"/>
      <c r="C36" s="82"/>
      <c r="D36" s="83"/>
      <c r="E36" s="84"/>
      <c r="F36" s="85"/>
    </row>
    <row r="37" spans="1:6" x14ac:dyDescent="0.25">
      <c r="A37" s="106" t="s">
        <v>32</v>
      </c>
      <c r="B37" s="109" t="s">
        <v>14</v>
      </c>
      <c r="C37" s="112" t="s">
        <v>33</v>
      </c>
      <c r="D37" s="113"/>
      <c r="E37" s="112" t="s">
        <v>34</v>
      </c>
      <c r="F37" s="113"/>
    </row>
    <row r="38" spans="1:6" x14ac:dyDescent="0.25">
      <c r="A38" s="107"/>
      <c r="B38" s="110"/>
      <c r="C38" s="86" t="s">
        <v>35</v>
      </c>
      <c r="D38" s="87" t="s">
        <v>36</v>
      </c>
      <c r="E38" s="86" t="s">
        <v>35</v>
      </c>
      <c r="F38" s="87" t="s">
        <v>36</v>
      </c>
    </row>
    <row r="39" spans="1:6" ht="13.8" thickBot="1" x14ac:dyDescent="0.3">
      <c r="A39" s="108"/>
      <c r="B39" s="111"/>
      <c r="C39" s="114" t="s">
        <v>50</v>
      </c>
      <c r="D39" s="114"/>
      <c r="E39" s="114"/>
      <c r="F39" s="115"/>
    </row>
    <row r="40" spans="1:6" ht="13.8" thickBot="1" x14ac:dyDescent="0.3">
      <c r="A40" s="88" t="s">
        <v>37</v>
      </c>
      <c r="B40" s="89">
        <v>1</v>
      </c>
      <c r="C40" s="90">
        <v>2727343</v>
      </c>
      <c r="D40" s="91">
        <v>2465621</v>
      </c>
      <c r="E40" s="90">
        <v>2663615</v>
      </c>
      <c r="F40" s="92">
        <v>2414056</v>
      </c>
    </row>
    <row r="41" spans="1:6" x14ac:dyDescent="0.25">
      <c r="A41" s="75"/>
      <c r="B41" s="82"/>
      <c r="C41" s="93"/>
      <c r="D41" s="93"/>
      <c r="E41" s="93"/>
      <c r="F41" s="93"/>
    </row>
    <row r="43" spans="1:6" ht="15.6" x14ac:dyDescent="0.25">
      <c r="A43" s="80" t="s">
        <v>38</v>
      </c>
      <c r="B43" s="82"/>
      <c r="C43" s="82"/>
      <c r="D43" s="83"/>
      <c r="E43" s="84"/>
    </row>
    <row r="44" spans="1:6" ht="13.8" thickBot="1" x14ac:dyDescent="0.3">
      <c r="A44" s="75"/>
      <c r="B44" s="82"/>
      <c r="C44" s="94"/>
      <c r="D44" s="94"/>
    </row>
    <row r="45" spans="1:6" x14ac:dyDescent="0.25">
      <c r="A45" s="116" t="s">
        <v>32</v>
      </c>
      <c r="B45" s="118" t="s">
        <v>14</v>
      </c>
      <c r="C45" s="119" t="s">
        <v>39</v>
      </c>
      <c r="D45" s="120"/>
      <c r="E45" s="95"/>
    </row>
    <row r="46" spans="1:6" ht="13.8" thickBot="1" x14ac:dyDescent="0.3">
      <c r="A46" s="117"/>
      <c r="B46" s="111"/>
      <c r="C46" s="96" t="s">
        <v>40</v>
      </c>
      <c r="D46" s="97">
        <f>F19</f>
        <v>45169</v>
      </c>
      <c r="E46" s="29"/>
    </row>
    <row r="47" spans="1:6" ht="13.8" thickBot="1" x14ac:dyDescent="0.3">
      <c r="A47" s="88" t="s">
        <v>37</v>
      </c>
      <c r="B47" s="54">
        <v>1</v>
      </c>
      <c r="C47" s="104">
        <v>222658508</v>
      </c>
      <c r="D47" s="105"/>
      <c r="E47" s="98"/>
    </row>
    <row r="49" spans="1:6" ht="52.8" x14ac:dyDescent="0.3">
      <c r="A49" s="99" t="s">
        <v>41</v>
      </c>
      <c r="B49" s="100"/>
      <c r="C49" s="100"/>
      <c r="D49" s="101"/>
      <c r="E49" s="101"/>
      <c r="F49" s="102"/>
    </row>
  </sheetData>
  <mergeCells count="9">
    <mergeCell ref="C47:D47"/>
    <mergeCell ref="A37:A39"/>
    <mergeCell ref="B37:B39"/>
    <mergeCell ref="C37:D37"/>
    <mergeCell ref="E37:F37"/>
    <mergeCell ref="C39:F39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2018-02-08T09:18:22Z</dcterms:created>
  <dcterms:modified xsi:type="dcterms:W3CDTF">2023-09-08T07:07:30Z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2020-11-24T10:28:53Z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7be248ff-c822-4b28-bd7e-b7c0d6d0ae4e</vt:lpwstr>
  </property>
  <property fmtid="{D5CDD505-2E9C-101B-9397-08002B2CF9AE}" pid="8" name="MSIP_Label_2a6524ed-fb1a-49fd-bafe-15c5e5ffd047_ContentBits">
    <vt:lpwstr>0</vt:lpwstr>
  </property>
</Properties>
</file>