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08" firstSheet="1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F21" i="26" l="1"/>
  <c r="F22" i="26"/>
  <c r="F23" i="26"/>
  <c r="E21" i="26"/>
  <c r="E22" i="26"/>
  <c r="E30" i="26" l="1"/>
  <c r="E27" i="26"/>
  <c r="E24" i="26"/>
  <c r="E28" i="25" l="1"/>
  <c r="E25" i="25"/>
  <c r="E22" i="25"/>
  <c r="F25" i="26" l="1"/>
  <c r="F26" i="26"/>
  <c r="F35" i="26"/>
  <c r="F31" i="26"/>
  <c r="F32" i="26"/>
  <c r="F33" i="26"/>
  <c r="F28" i="26"/>
  <c r="F34" i="26"/>
  <c r="F29" i="26"/>
  <c r="E21" i="25"/>
  <c r="F33" i="25" s="1"/>
  <c r="F31" i="25"/>
  <c r="E28" i="24"/>
  <c r="E25" i="24"/>
  <c r="E22" i="24"/>
  <c r="F24" i="26" l="1"/>
  <c r="F30" i="26"/>
  <c r="F27" i="26"/>
  <c r="F32" i="25"/>
  <c r="F26" i="25"/>
  <c r="F27" i="25"/>
  <c r="F29" i="25"/>
  <c r="F23" i="25"/>
  <c r="F30" i="25"/>
  <c r="F24" i="25"/>
  <c r="F28" i="25"/>
  <c r="E21" i="24"/>
  <c r="F32" i="24" s="1"/>
  <c r="F31" i="24"/>
  <c r="F30" i="24"/>
  <c r="F28" i="23"/>
  <c r="F30" i="23"/>
  <c r="F29" i="23"/>
  <c r="F25" i="25" l="1"/>
  <c r="F22" i="25"/>
  <c r="F24" i="24"/>
  <c r="F26" i="24"/>
  <c r="F25" i="24" s="1"/>
  <c r="F27" i="24"/>
  <c r="F33" i="24"/>
  <c r="F29" i="24"/>
  <c r="F28" i="24" s="1"/>
  <c r="F23" i="24"/>
  <c r="E28" i="23"/>
  <c r="E25" i="23"/>
  <c r="E22" i="23"/>
  <c r="F21" i="25" l="1"/>
  <c r="F22" i="24"/>
  <c r="F21" i="24" s="1"/>
  <c r="E21" i="23"/>
  <c r="F33" i="23" s="1"/>
  <c r="E28" i="22"/>
  <c r="E25" i="22"/>
  <c r="E22" i="22"/>
  <c r="F31" i="23" l="1"/>
  <c r="F32" i="23"/>
  <c r="F26" i="23"/>
  <c r="F27" i="23"/>
  <c r="F23" i="23"/>
  <c r="F24" i="23"/>
  <c r="E21" i="22"/>
  <c r="F33" i="22" s="1"/>
  <c r="E28" i="21"/>
  <c r="E25" i="21"/>
  <c r="E22" i="21"/>
  <c r="F25" i="23" l="1"/>
  <c r="F22" i="23"/>
  <c r="F31" i="22"/>
  <c r="F32" i="22"/>
  <c r="F26" i="22"/>
  <c r="F27" i="22"/>
  <c r="F29" i="22"/>
  <c r="F23" i="22"/>
  <c r="F30" i="22"/>
  <c r="F24" i="22"/>
  <c r="F28" i="22"/>
  <c r="E21" i="21"/>
  <c r="F33" i="21" s="1"/>
  <c r="F32" i="21"/>
  <c r="F26" i="21"/>
  <c r="F31" i="21"/>
  <c r="E28" i="20"/>
  <c r="E25" i="20"/>
  <c r="E22" i="20"/>
  <c r="F21" i="23" l="1"/>
  <c r="F25" i="22"/>
  <c r="F22" i="22"/>
  <c r="F29" i="21"/>
  <c r="F28" i="21" s="1"/>
  <c r="F23" i="21"/>
  <c r="F30" i="21"/>
  <c r="F27" i="21"/>
  <c r="F25" i="21" s="1"/>
  <c r="F24" i="21"/>
  <c r="F22" i="21" s="1"/>
  <c r="E21" i="20"/>
  <c r="F32" i="20" s="1"/>
  <c r="F29" i="20"/>
  <c r="F33" i="20"/>
  <c r="F27" i="20"/>
  <c r="E28" i="19"/>
  <c r="E25" i="19"/>
  <c r="E22" i="19"/>
  <c r="F21" i="22" l="1"/>
  <c r="F21" i="21"/>
  <c r="F30" i="20"/>
  <c r="F24" i="20"/>
  <c r="F31" i="20"/>
  <c r="F26" i="20"/>
  <c r="F25" i="20" s="1"/>
  <c r="F23" i="20"/>
  <c r="E21" i="19"/>
  <c r="F33" i="19" s="1"/>
  <c r="E28" i="18"/>
  <c r="E25" i="18"/>
  <c r="E22" i="18"/>
  <c r="F28" i="20" l="1"/>
  <c r="F22" i="20"/>
  <c r="F21" i="20" s="1"/>
  <c r="F29" i="19"/>
  <c r="F24" i="19"/>
  <c r="F23" i="19"/>
  <c r="F30" i="19"/>
  <c r="F31" i="19"/>
  <c r="F26" i="19"/>
  <c r="F32" i="19"/>
  <c r="F27" i="19"/>
  <c r="E21" i="18"/>
  <c r="F32" i="18" s="1"/>
  <c r="F30" i="18"/>
  <c r="E28" i="17"/>
  <c r="E25" i="17"/>
  <c r="E22" i="17"/>
  <c r="F28" i="19" l="1"/>
  <c r="F22" i="19"/>
  <c r="F25" i="19"/>
  <c r="F31" i="18"/>
  <c r="F28" i="18" s="1"/>
  <c r="F24" i="18"/>
  <c r="F26" i="18"/>
  <c r="F27" i="18"/>
  <c r="F33" i="18"/>
  <c r="F29" i="18"/>
  <c r="F23" i="18"/>
  <c r="E21" i="17"/>
  <c r="F32" i="17" s="1"/>
  <c r="E28" i="16"/>
  <c r="E25" i="16"/>
  <c r="E22" i="16"/>
  <c r="F21" i="19" l="1"/>
  <c r="F25" i="18"/>
  <c r="F22" i="18"/>
  <c r="F30" i="17"/>
  <c r="F31" i="17"/>
  <c r="F24" i="17"/>
  <c r="F26" i="17"/>
  <c r="F27" i="17"/>
  <c r="F33" i="17"/>
  <c r="F29" i="17"/>
  <c r="F23" i="17"/>
  <c r="E21" i="16"/>
  <c r="F32" i="16" s="1"/>
  <c r="E28" i="15"/>
  <c r="E25" i="15"/>
  <c r="E22" i="15"/>
  <c r="F21" i="18" l="1"/>
  <c r="F22" i="17"/>
  <c r="F25" i="17"/>
  <c r="F28" i="17"/>
  <c r="F24" i="16"/>
  <c r="F33" i="16"/>
  <c r="F26" i="16"/>
  <c r="F25" i="16" s="1"/>
  <c r="F30" i="16"/>
  <c r="F31" i="16"/>
  <c r="F27" i="16"/>
  <c r="F29" i="16"/>
  <c r="F23" i="16"/>
  <c r="E21" i="15"/>
  <c r="F33" i="15" s="1"/>
  <c r="F21" i="17" l="1"/>
  <c r="F22" i="16"/>
  <c r="F28" i="16"/>
  <c r="F21" i="16" s="1"/>
  <c r="F26" i="15"/>
  <c r="F31" i="15"/>
  <c r="F24" i="15"/>
  <c r="F29" i="15"/>
  <c r="F23" i="15"/>
  <c r="F22" i="15" s="1"/>
  <c r="F30" i="15"/>
  <c r="F32" i="15"/>
  <c r="F27" i="15"/>
  <c r="F25" i="15" l="1"/>
  <c r="F28" i="15"/>
  <c r="F21" i="15" l="1"/>
</calcChain>
</file>

<file path=xl/sharedStrings.xml><?xml version="1.0" encoding="utf-8"?>
<sst xmlns="http://schemas.openxmlformats.org/spreadsheetml/2006/main" count="596" uniqueCount="57">
  <si>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</si>
  <si>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</si>
  <si>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</si>
  <si>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</si>
  <si>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</si>
  <si>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</si>
  <si>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</si>
  <si>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</si>
  <si>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</si>
  <si>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</si>
  <si>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</si>
  <si>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Třída A1 - Kapitalizační CZ0008475027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</si>
  <si>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</si>
  <si>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</si>
  <si>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</si>
  <si>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</si>
  <si>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</si>
  <si>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</si>
  <si>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</si>
  <si>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</si>
  <si>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</si>
  <si>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</si>
  <si>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</si>
  <si>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</si>
  <si>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</si>
  <si>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</si>
  <si>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</si>
  <si>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</si>
  <si>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</si>
  <si>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</si>
  <si>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</si>
  <si>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</si>
  <si>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</si>
  <si>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</si>
  <si>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</si>
  <si>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</si>
  <si>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</si>
  <si>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CZ0008475027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</si>
  <si>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</si>
  <si>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progresivní</t>
  </si>
  <si>
    <t>za období 1.1. - 31.1.2019</t>
  </si>
  <si>
    <t>za období 1.2. - 28.2.2019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</si>
  <si>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</si>
  <si>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</si>
  <si>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</si>
  <si>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</si>
  <si>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</si>
  <si>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</si>
  <si>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</si>
  <si>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</si>
  <si>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</si>
  <si>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</si>
  <si>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</si>
  <si>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</si>
  <si>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</si>
  <si>
    <t>Vydané vládními institucemi</t>
  </si>
  <si>
    <t xml:space="preserve">  Státní bezkupónové dluhopisy a ostatní cenné papíry               přijímané centrální bankou k refinancování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</si>
</sst>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3" fillId="0" borderId="0" xfId="1" applyFont="1"/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2" fontId="1" fillId="0" borderId="19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3" xfId="0" applyBorder="1" applyAlignment="1">
      <alignment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workbookViewId="0">
      <selection activeCell="I28" sqref="I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03"/>
      <c r="D12" s="15"/>
      <c r="E12" s="132"/>
      <c r="F12" s="132"/>
    </row>
    <row r="13" spans="1:6" x14ac:dyDescent="0.2">
      <c r="A13" s="29"/>
      <c r="B13" s="30"/>
      <c r="C13" s="30"/>
      <c r="D13" s="15"/>
      <c r="E13" s="104"/>
      <c r="F13" s="10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43496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504778</v>
      </c>
      <c r="F21" s="60">
        <f>+F22+F25+F28+F33</f>
        <v>99.999999999999986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33215</v>
      </c>
      <c r="F22" s="65">
        <f>+F23+F24</f>
        <v>6.5801203697466999</v>
      </c>
    </row>
    <row r="23" spans="1:8" x14ac:dyDescent="0.2">
      <c r="A23" s="66" t="s">
        <v>20</v>
      </c>
      <c r="B23" s="67"/>
      <c r="C23" s="67"/>
      <c r="D23" s="63">
        <v>4</v>
      </c>
      <c r="E23" s="64">
        <v>33215</v>
      </c>
      <c r="F23" s="65">
        <f>E23/E21*100</f>
        <v>6.5801203697466999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101865</v>
      </c>
      <c r="F25" s="65">
        <f>+F26+F27</f>
        <v>20.180158406269687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10574</v>
      </c>
      <c r="F26" s="65">
        <f>E26/$E$21*100</f>
        <v>2.0947822607165922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91291</v>
      </c>
      <c r="F27" s="65">
        <f>E27/$E$21*100</f>
        <v>18.085376145553095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356791</v>
      </c>
      <c r="F28" s="65">
        <f>+F29+F30+F31</f>
        <v>70.682755587604845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78098</v>
      </c>
      <c r="F29" s="65">
        <f>E29/$E$21*100</f>
        <v>15.471751938475926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278693</v>
      </c>
      <c r="F30" s="65">
        <f>E30/$E$21*100</f>
        <v>55.211003649128919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12907</v>
      </c>
      <c r="F33" s="78">
        <f>E33/$E$21*100</f>
        <v>2.5569656363787647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40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4025799</v>
      </c>
      <c r="D41" s="95">
        <v>7148586</v>
      </c>
      <c r="E41" s="94">
        <v>3751398</v>
      </c>
      <c r="F41" s="96">
        <v>6625559</v>
      </c>
    </row>
    <row r="42" spans="1:6" x14ac:dyDescent="0.2">
      <c r="A42" s="79"/>
      <c r="B42" s="86"/>
      <c r="C42" s="97"/>
      <c r="D42" s="97"/>
      <c r="E42" s="97"/>
      <c r="F42" s="97"/>
    </row>
    <row r="43" spans="1:6" x14ac:dyDescent="0.2">
      <c r="A43" s="79"/>
      <c r="B43" s="86"/>
      <c r="C43" s="86"/>
      <c r="D43" s="87"/>
      <c r="E43" s="88"/>
      <c r="F43" s="89"/>
    </row>
    <row r="44" spans="1:6" x14ac:dyDescent="0.2">
      <c r="A44" s="79"/>
      <c r="B44" s="86"/>
      <c r="C44" s="86"/>
      <c r="D44" s="98"/>
      <c r="E44" s="88"/>
      <c r="F44" s="89"/>
    </row>
    <row r="45" spans="1:6" x14ac:dyDescent="0.2">
      <c r="A45" s="79"/>
      <c r="B45" s="86"/>
      <c r="C45" s="86"/>
      <c r="D45" s="87"/>
      <c r="E45" s="88"/>
      <c r="F45" s="89"/>
    </row>
    <row r="46" spans="1:6" ht="51" x14ac:dyDescent="0.25">
      <c r="A46" s="99" t="s">
        <v>38</v>
      </c>
      <c r="B46" s="100"/>
      <c r="C46" s="100"/>
      <c r="D46" s="101"/>
      <c r="E46" s="101"/>
      <c r="F46" s="102"/>
    </row>
  </sheetData>
  <mergeCells count="7"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25" workbookViewId="0">
      <selection activeCell="G4" sqref="G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25"/>
      <c r="D12" s="15"/>
      <c r="E12" s="132"/>
      <c r="F12" s="132"/>
    </row>
    <row r="13" spans="1:6" x14ac:dyDescent="0.2">
      <c r="A13" s="29"/>
      <c r="B13" s="30"/>
      <c r="C13" s="30"/>
      <c r="D13" s="15"/>
      <c r="E13" s="126"/>
      <c r="F13" s="12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43769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517683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45627</v>
      </c>
      <c r="F22" s="65">
        <f>+F23+F24</f>
        <v>8.8136948673222797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45627</v>
      </c>
      <c r="F23" s="65">
        <f>E23/E21*100</f>
        <v>8.8136948673222797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87059</v>
      </c>
      <c r="F25" s="65">
        <f>+F26+F27</f>
        <v>16.817048270853014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20378</v>
      </c>
      <c r="F26" s="65">
        <f>E26/$E$21*100</f>
        <v>3.9363857804872864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66681</v>
      </c>
      <c r="F27" s="65">
        <f>E27/$E$21*100</f>
        <v>12.880662490365728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376688</v>
      </c>
      <c r="F28" s="65">
        <f>+F29+F30+F31</f>
        <v>72.764220575139618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67413</v>
      </c>
      <c r="F29" s="65">
        <f>E29/$E$21*100</f>
        <v>13.022061763666182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309275</v>
      </c>
      <c r="F30" s="65">
        <f>E30/$E$21*100</f>
        <v>59.742158811473431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8309</v>
      </c>
      <c r="F33" s="78">
        <f>E33/$E$21*100</f>
        <v>1.6050362866850951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52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14467749</v>
      </c>
      <c r="D41" s="95">
        <v>10582678</v>
      </c>
      <c r="E41" s="94">
        <v>14810976</v>
      </c>
      <c r="F41" s="96">
        <v>10817195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43769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508774387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E12:F12"/>
    <mergeCell ref="A38:A40"/>
    <mergeCell ref="B38:B40"/>
    <mergeCell ref="C38:D38"/>
    <mergeCell ref="E38:F38"/>
    <mergeCell ref="C40:F40"/>
    <mergeCell ref="A45:A46"/>
    <mergeCell ref="B45:B46"/>
    <mergeCell ref="C45:D45"/>
    <mergeCell ref="C47:D47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3" sqref="H1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27"/>
      <c r="D12" s="15"/>
      <c r="E12" s="132"/>
      <c r="F12" s="132"/>
    </row>
    <row r="13" spans="1:6" x14ac:dyDescent="0.2">
      <c r="A13" s="29"/>
      <c r="B13" s="30"/>
      <c r="C13" s="30"/>
      <c r="D13" s="15"/>
      <c r="E13" s="128"/>
      <c r="F13" s="12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43799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534673</v>
      </c>
      <c r="F21" s="60">
        <f>+F22+F25+F28+F33</f>
        <v>99.999999999999986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31095</v>
      </c>
      <c r="F22" s="65">
        <f>+F23+F24</f>
        <v>5.8157041780677163</v>
      </c>
    </row>
    <row r="23" spans="1:8" x14ac:dyDescent="0.2">
      <c r="A23" s="66" t="s">
        <v>20</v>
      </c>
      <c r="B23" s="67"/>
      <c r="C23" s="67"/>
      <c r="D23" s="63">
        <v>4</v>
      </c>
      <c r="E23" s="64">
        <v>31095</v>
      </c>
      <c r="F23" s="65">
        <f>E23/E21*100</f>
        <v>5.8157041780677163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108828</v>
      </c>
      <c r="F25" s="65">
        <f>+F26+F27</f>
        <v>20.354122987321222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42225</v>
      </c>
      <c r="F26" s="65">
        <f>E26/$E$21*100</f>
        <v>7.8973503431069085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66603</v>
      </c>
      <c r="F27" s="65">
        <f>E27/$E$21*100</f>
        <v>12.456772644214315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389615</v>
      </c>
      <c r="F28" s="65">
        <f>+F29+F30+F31</f>
        <v>72.869772739599711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73102</v>
      </c>
      <c r="F29" s="65">
        <f>E29/$E$21*100</f>
        <v>13.672281936809974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316513</v>
      </c>
      <c r="F30" s="65">
        <f>E30/$E$21*100</f>
        <v>59.197490802789744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5135</v>
      </c>
      <c r="F33" s="78">
        <f>E33/$E$21*100</f>
        <v>0.96040009501134338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53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16431497</v>
      </c>
      <c r="D41" s="95">
        <v>10357210</v>
      </c>
      <c r="E41" s="94">
        <v>17142984</v>
      </c>
      <c r="F41" s="96">
        <v>10779593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43798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524310525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A45:A46"/>
    <mergeCell ref="B45:B46"/>
    <mergeCell ref="C45:D45"/>
    <mergeCell ref="C47:D47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workbookViewId="0">
      <selection activeCell="G6" sqref="G6"/>
    </sheetView>
  </sheetViews>
  <sheetFormatPr defaultRowHeight="12.75" x14ac:dyDescent="0.2"/>
  <cols>
    <col min="1" max="2" width="18.28515625" style="2" customWidth="1"/>
    <col min="3" max="3" width="16.5703125" style="2" customWidth="1"/>
    <col min="4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29"/>
      <c r="D12" s="15"/>
      <c r="E12" s="132"/>
      <c r="F12" s="132"/>
    </row>
    <row r="13" spans="1:6" x14ac:dyDescent="0.2">
      <c r="A13" s="29"/>
      <c r="B13" s="30"/>
      <c r="C13" s="30"/>
      <c r="D13" s="15"/>
      <c r="E13" s="130"/>
      <c r="F13" s="13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43830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+E24+E27+E30+E35+E22</f>
        <v>554071</v>
      </c>
      <c r="F21" s="60">
        <f>+F24+F27+F30+F35+F22</f>
        <v>100</v>
      </c>
    </row>
    <row r="22" spans="1:8" ht="25.5" customHeight="1" x14ac:dyDescent="0.2">
      <c r="A22" s="150" t="s">
        <v>56</v>
      </c>
      <c r="B22" s="151"/>
      <c r="C22" s="152"/>
      <c r="D22" s="63">
        <v>2</v>
      </c>
      <c r="E22" s="64">
        <f>E23</f>
        <v>41826</v>
      </c>
      <c r="F22" s="65">
        <f>E22/E21*100</f>
        <v>7.5488520424277752</v>
      </c>
    </row>
    <row r="23" spans="1:8" x14ac:dyDescent="0.2">
      <c r="A23" s="66" t="s">
        <v>55</v>
      </c>
      <c r="B23" s="67"/>
      <c r="C23" s="67"/>
      <c r="D23" s="63"/>
      <c r="E23" s="64">
        <v>41826</v>
      </c>
      <c r="F23" s="65">
        <f>E23/E21*100</f>
        <v>7.5488520424277752</v>
      </c>
    </row>
    <row r="24" spans="1:8" x14ac:dyDescent="0.2">
      <c r="A24" s="61" t="s">
        <v>19</v>
      </c>
      <c r="B24" s="62"/>
      <c r="C24" s="62"/>
      <c r="D24" s="63">
        <v>3</v>
      </c>
      <c r="E24" s="64">
        <f>E25+E26</f>
        <v>45920</v>
      </c>
      <c r="F24" s="65">
        <f>+F25+F26</f>
        <v>8.2877465162406985</v>
      </c>
    </row>
    <row r="25" spans="1:8" x14ac:dyDescent="0.2">
      <c r="A25" s="66" t="s">
        <v>20</v>
      </c>
      <c r="B25" s="67"/>
      <c r="C25" s="67"/>
      <c r="D25" s="63">
        <v>4</v>
      </c>
      <c r="E25" s="64">
        <v>45920</v>
      </c>
      <c r="F25" s="65">
        <f>E25/E21*100</f>
        <v>8.2877465162406985</v>
      </c>
    </row>
    <row r="26" spans="1:8" hidden="1" x14ac:dyDescent="0.2">
      <c r="A26" s="66" t="s">
        <v>21</v>
      </c>
      <c r="B26" s="67"/>
      <c r="C26" s="67"/>
      <c r="D26" s="63">
        <v>5</v>
      </c>
      <c r="E26" s="64">
        <v>0</v>
      </c>
      <c r="F26" s="65">
        <f>E26/E21*100</f>
        <v>0</v>
      </c>
    </row>
    <row r="27" spans="1:8" x14ac:dyDescent="0.2">
      <c r="A27" s="61" t="s">
        <v>22</v>
      </c>
      <c r="B27" s="67"/>
      <c r="C27" s="67"/>
      <c r="D27" s="63">
        <v>9</v>
      </c>
      <c r="E27" s="64">
        <f>E28+E29</f>
        <v>66511</v>
      </c>
      <c r="F27" s="65">
        <f>+F28+F29</f>
        <v>12.004057241761434</v>
      </c>
    </row>
    <row r="28" spans="1:8" hidden="1" x14ac:dyDescent="0.2">
      <c r="A28" s="66" t="s">
        <v>23</v>
      </c>
      <c r="B28" s="67"/>
      <c r="C28" s="67"/>
      <c r="D28" s="63">
        <v>10</v>
      </c>
      <c r="E28" s="64">
        <v>0</v>
      </c>
      <c r="F28" s="65">
        <f>E28/$E$21*100</f>
        <v>0</v>
      </c>
    </row>
    <row r="29" spans="1:8" x14ac:dyDescent="0.2">
      <c r="A29" s="66" t="s">
        <v>24</v>
      </c>
      <c r="B29" s="67"/>
      <c r="C29" s="67"/>
      <c r="D29" s="63">
        <v>11</v>
      </c>
      <c r="E29" s="64">
        <v>66511</v>
      </c>
      <c r="F29" s="65">
        <f>E29/$E$21*100</f>
        <v>12.004057241761434</v>
      </c>
    </row>
    <row r="30" spans="1:8" x14ac:dyDescent="0.2">
      <c r="A30" s="61" t="s">
        <v>25</v>
      </c>
      <c r="B30" s="67"/>
      <c r="C30" s="67"/>
      <c r="D30" s="63">
        <v>12</v>
      </c>
      <c r="E30" s="64">
        <f>E31+E32</f>
        <v>391015</v>
      </c>
      <c r="F30" s="65">
        <f>+F31+F32+F33</f>
        <v>70.571280575955058</v>
      </c>
    </row>
    <row r="31" spans="1:8" x14ac:dyDescent="0.2">
      <c r="A31" s="66" t="s">
        <v>26</v>
      </c>
      <c r="B31" s="67"/>
      <c r="C31" s="67"/>
      <c r="D31" s="63">
        <v>13</v>
      </c>
      <c r="E31" s="64">
        <v>77471</v>
      </c>
      <c r="F31" s="65">
        <f>E31/$E$21*100</f>
        <v>13.982143082745713</v>
      </c>
      <c r="H31" s="68"/>
    </row>
    <row r="32" spans="1:8" x14ac:dyDescent="0.2">
      <c r="A32" s="66" t="s">
        <v>27</v>
      </c>
      <c r="B32" s="67"/>
      <c r="C32" s="67"/>
      <c r="D32" s="63">
        <v>14</v>
      </c>
      <c r="E32" s="64">
        <v>313544</v>
      </c>
      <c r="F32" s="65">
        <f>E32/$E$21*100</f>
        <v>56.58913749320935</v>
      </c>
      <c r="H32" s="68"/>
    </row>
    <row r="33" spans="1:6" hidden="1" x14ac:dyDescent="0.2">
      <c r="A33" s="66" t="s">
        <v>28</v>
      </c>
      <c r="B33" s="67"/>
      <c r="C33" s="67"/>
      <c r="D33" s="63">
        <v>15</v>
      </c>
      <c r="E33" s="64">
        <v>0</v>
      </c>
      <c r="F33" s="65">
        <f t="shared" ref="F33:F34" si="0">E33/$E$21*100</f>
        <v>0</v>
      </c>
    </row>
    <row r="34" spans="1:6" hidden="1" x14ac:dyDescent="0.2">
      <c r="A34" s="69" t="s">
        <v>29</v>
      </c>
      <c r="B34" s="70"/>
      <c r="C34" s="70"/>
      <c r="D34" s="71">
        <v>24</v>
      </c>
      <c r="E34" s="72">
        <v>0</v>
      </c>
      <c r="F34" s="73">
        <f t="shared" si="0"/>
        <v>0</v>
      </c>
    </row>
    <row r="35" spans="1:6" ht="13.5" thickBot="1" x14ac:dyDescent="0.25">
      <c r="A35" s="74" t="s">
        <v>30</v>
      </c>
      <c r="B35" s="75"/>
      <c r="C35" s="75"/>
      <c r="D35" s="76">
        <v>24</v>
      </c>
      <c r="E35" s="77">
        <v>8799</v>
      </c>
      <c r="F35" s="78">
        <f>E35/$E$21*100</f>
        <v>1.5880636236150241</v>
      </c>
    </row>
    <row r="36" spans="1:6" x14ac:dyDescent="0.2">
      <c r="A36" s="79"/>
      <c r="B36" s="80"/>
      <c r="C36" s="80"/>
      <c r="D36" s="81"/>
      <c r="E36" s="82"/>
      <c r="F36" s="83"/>
    </row>
    <row r="37" spans="1:6" x14ac:dyDescent="0.2">
      <c r="A37" s="79"/>
      <c r="B37" s="80"/>
      <c r="C37" s="80"/>
      <c r="D37" s="81"/>
      <c r="E37" s="82"/>
      <c r="F37" s="83"/>
    </row>
    <row r="38" spans="1:6" ht="15.75" x14ac:dyDescent="0.2">
      <c r="A38" s="84" t="s">
        <v>31</v>
      </c>
      <c r="B38" s="85"/>
      <c r="C38" s="85"/>
      <c r="D38" s="85"/>
      <c r="E38" s="85"/>
      <c r="F38" s="85"/>
    </row>
    <row r="39" spans="1:6" ht="13.5" thickBot="1" x14ac:dyDescent="0.25">
      <c r="B39" s="86"/>
      <c r="C39" s="86"/>
      <c r="D39" s="87"/>
      <c r="E39" s="88"/>
      <c r="F39" s="89"/>
    </row>
    <row r="40" spans="1:6" x14ac:dyDescent="0.2">
      <c r="A40" s="133" t="s">
        <v>32</v>
      </c>
      <c r="B40" s="136" t="s">
        <v>14</v>
      </c>
      <c r="C40" s="139" t="s">
        <v>33</v>
      </c>
      <c r="D40" s="140"/>
      <c r="E40" s="139" t="s">
        <v>34</v>
      </c>
      <c r="F40" s="140"/>
    </row>
    <row r="41" spans="1:6" x14ac:dyDescent="0.2">
      <c r="A41" s="134"/>
      <c r="B41" s="137"/>
      <c r="C41" s="90" t="s">
        <v>35</v>
      </c>
      <c r="D41" s="91" t="s">
        <v>36</v>
      </c>
      <c r="E41" s="90" t="s">
        <v>35</v>
      </c>
      <c r="F41" s="91" t="s">
        <v>36</v>
      </c>
    </row>
    <row r="42" spans="1:6" ht="13.5" thickBot="1" x14ac:dyDescent="0.25">
      <c r="A42" s="135"/>
      <c r="B42" s="138"/>
      <c r="C42" s="141" t="s">
        <v>54</v>
      </c>
      <c r="D42" s="141"/>
      <c r="E42" s="141"/>
      <c r="F42" s="142"/>
    </row>
    <row r="43" spans="1:6" ht="13.5" thickBot="1" x14ac:dyDescent="0.25">
      <c r="A43" s="92" t="s">
        <v>37</v>
      </c>
      <c r="B43" s="93">
        <v>1</v>
      </c>
      <c r="C43" s="94">
        <v>23551102</v>
      </c>
      <c r="D43" s="95">
        <v>10008795</v>
      </c>
      <c r="E43" s="94">
        <v>24773427</v>
      </c>
      <c r="F43" s="96">
        <v>10535367</v>
      </c>
    </row>
    <row r="44" spans="1:6" x14ac:dyDescent="0.2">
      <c r="A44" s="79"/>
      <c r="B44" s="86"/>
      <c r="C44" s="97"/>
      <c r="D44" s="97"/>
      <c r="E44" s="97"/>
      <c r="F44" s="97"/>
    </row>
    <row r="45" spans="1:6" ht="15.75" x14ac:dyDescent="0.2">
      <c r="A45" s="84" t="s">
        <v>42</v>
      </c>
      <c r="B45" s="86"/>
      <c r="C45" s="86"/>
      <c r="D45" s="87"/>
      <c r="E45" s="97"/>
      <c r="F45" s="97"/>
    </row>
    <row r="46" spans="1:6" ht="13.5" thickBot="1" x14ac:dyDescent="0.25">
      <c r="A46" s="79"/>
      <c r="B46" s="86"/>
      <c r="C46" s="109"/>
      <c r="D46" s="109"/>
      <c r="E46" s="97"/>
      <c r="F46" s="97"/>
    </row>
    <row r="47" spans="1:6" x14ac:dyDescent="0.2">
      <c r="A47" s="143" t="s">
        <v>32</v>
      </c>
      <c r="B47" s="145" t="s">
        <v>14</v>
      </c>
      <c r="C47" s="146" t="s">
        <v>43</v>
      </c>
      <c r="D47" s="147"/>
      <c r="E47" s="97"/>
      <c r="F47" s="97"/>
    </row>
    <row r="48" spans="1:6" ht="13.5" thickBot="1" x14ac:dyDescent="0.25">
      <c r="A48" s="144"/>
      <c r="B48" s="138"/>
      <c r="C48" s="110" t="s">
        <v>44</v>
      </c>
      <c r="D48" s="111">
        <v>43830</v>
      </c>
      <c r="E48" s="97"/>
      <c r="F48" s="97"/>
    </row>
    <row r="49" spans="1:6" x14ac:dyDescent="0.2">
      <c r="A49" s="112" t="s">
        <v>37</v>
      </c>
      <c r="B49" s="58">
        <v>1</v>
      </c>
      <c r="C49" s="148">
        <v>542844583</v>
      </c>
      <c r="D49" s="149"/>
      <c r="E49" s="88"/>
      <c r="F49" s="89"/>
    </row>
    <row r="50" spans="1:6" x14ac:dyDescent="0.2">
      <c r="A50" s="79"/>
      <c r="B50" s="86"/>
      <c r="C50" s="86"/>
      <c r="D50" s="98"/>
      <c r="E50" s="88"/>
      <c r="F50" s="89"/>
    </row>
    <row r="51" spans="1:6" x14ac:dyDescent="0.2">
      <c r="A51" s="79"/>
      <c r="B51" s="86"/>
      <c r="C51" s="86"/>
      <c r="D51" s="87"/>
      <c r="E51" s="88"/>
      <c r="F51" s="89"/>
    </row>
    <row r="52" spans="1:6" ht="51" x14ac:dyDescent="0.25">
      <c r="A52" s="99" t="s">
        <v>38</v>
      </c>
      <c r="B52" s="100"/>
      <c r="C52" s="100"/>
      <c r="D52" s="101"/>
      <c r="E52" s="101"/>
      <c r="F52" s="102"/>
    </row>
  </sheetData>
  <mergeCells count="12">
    <mergeCell ref="E12:F12"/>
    <mergeCell ref="A40:A42"/>
    <mergeCell ref="B40:B42"/>
    <mergeCell ref="C40:D40"/>
    <mergeCell ref="E40:F40"/>
    <mergeCell ref="C42:F42"/>
    <mergeCell ref="A47:A48"/>
    <mergeCell ref="B47:B48"/>
    <mergeCell ref="C47:D47"/>
    <mergeCell ref="C49:D49"/>
    <mergeCell ref="A12:B12"/>
    <mergeCell ref="A22:C2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47" sqref="F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05"/>
      <c r="D12" s="15"/>
      <c r="E12" s="132"/>
      <c r="F12" s="132"/>
    </row>
    <row r="13" spans="1:6" x14ac:dyDescent="0.2">
      <c r="A13" s="29"/>
      <c r="B13" s="30"/>
      <c r="C13" s="30"/>
      <c r="D13" s="15"/>
      <c r="E13" s="106"/>
      <c r="F13" s="10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43524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506675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38822</v>
      </c>
      <c r="F22" s="65">
        <f>+F23+F24</f>
        <v>7.6621108205457142</v>
      </c>
    </row>
    <row r="23" spans="1:8" x14ac:dyDescent="0.2">
      <c r="A23" s="66" t="s">
        <v>20</v>
      </c>
      <c r="B23" s="67"/>
      <c r="C23" s="67"/>
      <c r="D23" s="63">
        <v>4</v>
      </c>
      <c r="E23" s="64">
        <v>38822</v>
      </c>
      <c r="F23" s="65">
        <f>E23/E21*100</f>
        <v>7.6621108205457142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102050</v>
      </c>
      <c r="F25" s="65">
        <f>+F26+F27</f>
        <v>20.141116100064142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10489</v>
      </c>
      <c r="F26" s="65">
        <f>E26/$E$21*100</f>
        <v>2.070163319682242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91561</v>
      </c>
      <c r="F27" s="65">
        <f>E27/$E$21*100</f>
        <v>18.070952780381901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350049</v>
      </c>
      <c r="F28" s="65">
        <f>+F29+F30+F31</f>
        <v>69.087482113781022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71787</v>
      </c>
      <c r="F29" s="65">
        <f>E29/$E$21*100</f>
        <v>14.168253811614939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278262</v>
      </c>
      <c r="F30" s="65">
        <f>E30/$E$21*100</f>
        <v>54.919228302166076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15754</v>
      </c>
      <c r="F33" s="78">
        <f>E33/$E$21*100</f>
        <v>3.1092909656091186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41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4337551</v>
      </c>
      <c r="D41" s="95">
        <v>12102161</v>
      </c>
      <c r="E41" s="94">
        <v>4165650</v>
      </c>
      <c r="F41" s="96">
        <v>11638938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43524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501397850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E12:F12"/>
    <mergeCell ref="A38:A40"/>
    <mergeCell ref="B38:B40"/>
    <mergeCell ref="C38:D38"/>
    <mergeCell ref="E38:F38"/>
    <mergeCell ref="C40:F40"/>
    <mergeCell ref="A45:A46"/>
    <mergeCell ref="B45:B46"/>
    <mergeCell ref="C45:D45"/>
    <mergeCell ref="C47:D47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39" workbookViewId="0">
      <selection activeCell="J28" sqref="J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07"/>
      <c r="D12" s="15"/>
      <c r="E12" s="132"/>
      <c r="F12" s="132"/>
    </row>
    <row r="13" spans="1:6" x14ac:dyDescent="0.2">
      <c r="A13" s="29"/>
      <c r="B13" s="30"/>
      <c r="C13" s="30"/>
      <c r="D13" s="15"/>
      <c r="E13" s="108"/>
      <c r="F13" s="10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43555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516267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48760</v>
      </c>
      <c r="F22" s="65">
        <f>+F23+F24</f>
        <v>9.4447253068664079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48760</v>
      </c>
      <c r="F23" s="65">
        <f>E23/E21*100</f>
        <v>9.4447253068664079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102909</v>
      </c>
      <c r="F25" s="65">
        <f>+F26+F27</f>
        <v>19.933290332328038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10555</v>
      </c>
      <c r="F26" s="65">
        <f>E26/$E$21*100</f>
        <v>2.0444847336746297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92354</v>
      </c>
      <c r="F27" s="65">
        <f>E27/$E$21*100</f>
        <v>17.888805598653409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359858</v>
      </c>
      <c r="F28" s="65">
        <f>+F29+F30+F31</f>
        <v>69.703854788316903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75693</v>
      </c>
      <c r="F29" s="65">
        <f>E29/$E$21*100</f>
        <v>14.661599521177996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284165</v>
      </c>
      <c r="F30" s="65">
        <f>E30/$E$21*100</f>
        <v>55.042255267138906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4740</v>
      </c>
      <c r="F33" s="78">
        <f>E33/$E$21*100</f>
        <v>0.91812957248865401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45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6077993</v>
      </c>
      <c r="D41" s="95">
        <v>8903603</v>
      </c>
      <c r="E41" s="94">
        <v>5931274</v>
      </c>
      <c r="F41" s="96">
        <v>8681104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43553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507395193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A45:A46"/>
    <mergeCell ref="B45:B46"/>
    <mergeCell ref="C45:D45"/>
    <mergeCell ref="C47:D47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4" sqref="H1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13"/>
      <c r="D12" s="15"/>
      <c r="E12" s="132"/>
      <c r="F12" s="132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43585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514562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45954</v>
      </c>
      <c r="F22" s="65">
        <f>+F23+F24</f>
        <v>8.9307022283029056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45954</v>
      </c>
      <c r="F23" s="65">
        <f>E23/E21*100</f>
        <v>8.9307022283029056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102821</v>
      </c>
      <c r="F25" s="65">
        <f>+F26+F27</f>
        <v>19.982237320284046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10517</v>
      </c>
      <c r="F26" s="65">
        <f>E26/$E$21*100</f>
        <v>2.0438742075784844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92304</v>
      </c>
      <c r="F27" s="65">
        <f>E27/$E$21*100</f>
        <v>17.938363112705563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358661</v>
      </c>
      <c r="F28" s="65">
        <f>+F29+F30+F31</f>
        <v>69.702193321698843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66785</v>
      </c>
      <c r="F29" s="65">
        <f>E29/$E$21*100</f>
        <v>12.978999615206718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291876</v>
      </c>
      <c r="F30" s="65">
        <f>E30/$E$21*100</f>
        <v>56.723193706492125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7126</v>
      </c>
      <c r="F33" s="78">
        <f>E33/$E$21*100</f>
        <v>1.3848671297142034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46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4463609</v>
      </c>
      <c r="D41" s="95">
        <v>22052033</v>
      </c>
      <c r="E41" s="94">
        <v>4431699</v>
      </c>
      <c r="F41" s="96">
        <v>21954498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43585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500302707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E12:F12"/>
    <mergeCell ref="A38:A40"/>
    <mergeCell ref="B38:B40"/>
    <mergeCell ref="C38:D38"/>
    <mergeCell ref="E38:F38"/>
    <mergeCell ref="C40:F40"/>
    <mergeCell ref="A45:A46"/>
    <mergeCell ref="B45:B46"/>
    <mergeCell ref="C45:D45"/>
    <mergeCell ref="C47:D47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" sqref="G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15"/>
      <c r="D12" s="15"/>
      <c r="E12" s="132"/>
      <c r="F12" s="132"/>
    </row>
    <row r="13" spans="1:6" x14ac:dyDescent="0.2">
      <c r="A13" s="29"/>
      <c r="B13" s="30"/>
      <c r="C13" s="30"/>
      <c r="D13" s="15"/>
      <c r="E13" s="116"/>
      <c r="F13" s="11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43616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479961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40786</v>
      </c>
      <c r="F22" s="65">
        <f>+F23+F24</f>
        <v>8.4977737774527515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40786</v>
      </c>
      <c r="F23" s="65">
        <f>E23/E21*100</f>
        <v>8.4977737774527515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103069</v>
      </c>
      <c r="F25" s="65">
        <f>+F26+F27</f>
        <v>21.47445313265036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10647</v>
      </c>
      <c r="F26" s="65">
        <f>E26/$E$21*100</f>
        <v>2.2183052373005308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92422</v>
      </c>
      <c r="F27" s="65">
        <f>E27/$E$21*100</f>
        <v>19.25614789534983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334329</v>
      </c>
      <c r="F28" s="65">
        <f>+F29+F30+F31</f>
        <v>69.657534674692315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59705</v>
      </c>
      <c r="F29" s="65">
        <f>E29/$E$21*100</f>
        <v>12.439552380297565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274624</v>
      </c>
      <c r="F30" s="65">
        <f>E30/$E$21*100</f>
        <v>57.217982294394751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1777</v>
      </c>
      <c r="F33" s="78">
        <f>E33/$E$21*100</f>
        <v>0.37023841520456874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47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5453883</v>
      </c>
      <c r="D41" s="95">
        <v>15742287</v>
      </c>
      <c r="E41" s="94">
        <v>5398277</v>
      </c>
      <c r="F41" s="96">
        <v>15684324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43616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474279116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A45:A46"/>
    <mergeCell ref="B45:B46"/>
    <mergeCell ref="C45:D45"/>
    <mergeCell ref="C47:D47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42" workbookViewId="0">
      <selection activeCell="K43" sqref="K4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17"/>
      <c r="D12" s="15"/>
      <c r="E12" s="132"/>
      <c r="F12" s="132"/>
    </row>
    <row r="13" spans="1:6" x14ac:dyDescent="0.2">
      <c r="A13" s="29"/>
      <c r="B13" s="30"/>
      <c r="C13" s="30"/>
      <c r="D13" s="15"/>
      <c r="E13" s="118"/>
      <c r="F13" s="11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43646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496295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42717</v>
      </c>
      <c r="F22" s="65">
        <f>+F23+F24</f>
        <v>8.6071791978561141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42717</v>
      </c>
      <c r="F23" s="65">
        <f>E23/E21*100</f>
        <v>8.6071791978561141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102908</v>
      </c>
      <c r="F25" s="65">
        <f>+F26+F27</f>
        <v>20.735248189081091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10763</v>
      </c>
      <c r="F26" s="65">
        <f>E26/$E$21*100</f>
        <v>2.168669843540636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92145</v>
      </c>
      <c r="F27" s="65">
        <f>E27/$E$21*100</f>
        <v>18.566578345540456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342912</v>
      </c>
      <c r="F28" s="65">
        <f>+F29+F30+F31</f>
        <v>69.094389425644025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61348</v>
      </c>
      <c r="F29" s="65">
        <f>E29/$E$21*100</f>
        <v>12.361196465811664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281564</v>
      </c>
      <c r="F30" s="65">
        <f>E30/$E$21*100</f>
        <v>56.733192959832358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7758</v>
      </c>
      <c r="F33" s="78">
        <f>E33/$E$21*100</f>
        <v>1.5631831874187732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48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5815391</v>
      </c>
      <c r="D41" s="95">
        <v>7963868</v>
      </c>
      <c r="E41" s="94">
        <v>5784979</v>
      </c>
      <c r="F41" s="96">
        <v>7928926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43644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484951915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E12:F12"/>
    <mergeCell ref="A38:A40"/>
    <mergeCell ref="B38:B40"/>
    <mergeCell ref="C38:D38"/>
    <mergeCell ref="E38:F38"/>
    <mergeCell ref="C40:F40"/>
    <mergeCell ref="A45:A46"/>
    <mergeCell ref="B45:B46"/>
    <mergeCell ref="C45:D45"/>
    <mergeCell ref="C47:D47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L46" sqref="L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19"/>
      <c r="D12" s="15"/>
      <c r="E12" s="132"/>
      <c r="F12" s="132"/>
    </row>
    <row r="13" spans="1:6" x14ac:dyDescent="0.2">
      <c r="A13" s="29"/>
      <c r="B13" s="30"/>
      <c r="C13" s="30"/>
      <c r="D13" s="15"/>
      <c r="E13" s="120"/>
      <c r="F13" s="12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43677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506821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47849</v>
      </c>
      <c r="F22" s="65">
        <f>+F23+F24</f>
        <v>9.4410057988915224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47849</v>
      </c>
      <c r="F23" s="65">
        <f>E23/E21*100</f>
        <v>9.4410057988915224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87824</v>
      </c>
      <c r="F25" s="65">
        <f>+F26+F27</f>
        <v>17.328405886891034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20624</v>
      </c>
      <c r="F26" s="65">
        <f>E26/$E$21*100</f>
        <v>4.0692867896160578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67200</v>
      </c>
      <c r="F27" s="65">
        <f>E27/$E$21*100</f>
        <v>13.259119097274974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362851</v>
      </c>
      <c r="F28" s="65">
        <f>+F29+F30+F31</f>
        <v>71.59352118400777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53773</v>
      </c>
      <c r="F29" s="65">
        <f>E29/$E$21*100</f>
        <v>10.609860285978678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309078</v>
      </c>
      <c r="F30" s="65">
        <f>E30/$E$21*100</f>
        <v>60.983660898029093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8297</v>
      </c>
      <c r="F33" s="78">
        <f>E33/$E$21*100</f>
        <v>1.6370671302096795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49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11102503</v>
      </c>
      <c r="D41" s="95">
        <v>13419026</v>
      </c>
      <c r="E41" s="94">
        <v>11236806</v>
      </c>
      <c r="F41" s="96">
        <v>13588120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43677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489540377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A45:A46"/>
    <mergeCell ref="B45:B46"/>
    <mergeCell ref="C45:D45"/>
    <mergeCell ref="C47:D47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I23" sqref="I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21"/>
      <c r="D12" s="15"/>
      <c r="E12" s="132"/>
      <c r="F12" s="132"/>
    </row>
    <row r="13" spans="1:6" x14ac:dyDescent="0.2">
      <c r="A13" s="29"/>
      <c r="B13" s="30"/>
      <c r="C13" s="30"/>
      <c r="D13" s="15"/>
      <c r="E13" s="122"/>
      <c r="F13" s="12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43708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506628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46401</v>
      </c>
      <c r="F22" s="65">
        <f>+F23+F24</f>
        <v>9.158791065633956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46401</v>
      </c>
      <c r="F23" s="65">
        <f>E23/E21*100</f>
        <v>9.158791065633956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88420</v>
      </c>
      <c r="F25" s="65">
        <f>+F26+F27</f>
        <v>17.452647702061473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20891</v>
      </c>
      <c r="F26" s="65">
        <f>E26/$E$21*100</f>
        <v>4.1235383752970627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67529</v>
      </c>
      <c r="F27" s="65">
        <f>E27/$E$21*100</f>
        <v>13.32910932676441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370117</v>
      </c>
      <c r="F28" s="65">
        <f>+F29+F30+F31</f>
        <v>73.054983143450414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62319</v>
      </c>
      <c r="F29" s="65">
        <f>E29/$E$21*100</f>
        <v>12.300741372367892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307798</v>
      </c>
      <c r="F30" s="65">
        <f>E30/$E$21*100</f>
        <v>60.754241771082526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1690</v>
      </c>
      <c r="F33" s="78">
        <f>E33/$E$21*100</f>
        <v>0.33357808885414941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50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14566426</v>
      </c>
      <c r="D41" s="95">
        <v>5977650</v>
      </c>
      <c r="E41" s="94">
        <v>14614424</v>
      </c>
      <c r="F41" s="96">
        <v>6016099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43707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497843822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E12:F12"/>
    <mergeCell ref="A38:A40"/>
    <mergeCell ref="B38:B40"/>
    <mergeCell ref="C38:D38"/>
    <mergeCell ref="E38:F38"/>
    <mergeCell ref="C40:F40"/>
    <mergeCell ref="A45:A46"/>
    <mergeCell ref="B45:B46"/>
    <mergeCell ref="C45:D45"/>
    <mergeCell ref="C47:D47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3" sqref="F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39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11</v>
      </c>
      <c r="B12" s="131"/>
      <c r="C12" s="123"/>
      <c r="D12" s="15"/>
      <c r="E12" s="132"/>
      <c r="F12" s="132"/>
    </row>
    <row r="13" spans="1:6" x14ac:dyDescent="0.2">
      <c r="A13" s="29"/>
      <c r="B13" s="30"/>
      <c r="C13" s="30"/>
      <c r="D13" s="15"/>
      <c r="E13" s="124"/>
      <c r="F13" s="12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12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5" thickBot="1" x14ac:dyDescent="0.25">
      <c r="A20" s="49"/>
      <c r="B20" s="50"/>
      <c r="C20" s="51"/>
      <c r="D20" s="52"/>
      <c r="E20" s="53" t="s">
        <v>17</v>
      </c>
      <c r="F20" s="54">
        <v>43738</v>
      </c>
      <c r="G20" s="55"/>
    </row>
    <row r="21" spans="1:8" x14ac:dyDescent="0.2">
      <c r="A21" s="56" t="s">
        <v>18</v>
      </c>
      <c r="B21" s="57"/>
      <c r="C21" s="57"/>
      <c r="D21" s="58">
        <v>1</v>
      </c>
      <c r="E21" s="59">
        <f>+E22+E25+E28+E33</f>
        <v>516095</v>
      </c>
      <c r="F21" s="60">
        <f>+F22+F25+F28+F33</f>
        <v>100</v>
      </c>
    </row>
    <row r="22" spans="1:8" x14ac:dyDescent="0.2">
      <c r="A22" s="61" t="s">
        <v>19</v>
      </c>
      <c r="B22" s="62"/>
      <c r="C22" s="62"/>
      <c r="D22" s="63">
        <v>3</v>
      </c>
      <c r="E22" s="64">
        <f>E23+E24</f>
        <v>46169</v>
      </c>
      <c r="F22" s="65">
        <f>+F23+F24</f>
        <v>8.9458336159040481</v>
      </c>
    </row>
    <row r="23" spans="1:8" x14ac:dyDescent="0.2">
      <c r="A23" s="66" t="s">
        <v>20</v>
      </c>
      <c r="B23" s="67"/>
      <c r="C23" s="67"/>
      <c r="D23" s="63">
        <v>4</v>
      </c>
      <c r="E23" s="64">
        <v>46169</v>
      </c>
      <c r="F23" s="65">
        <f>E23/E21*100</f>
        <v>8.9458336159040481</v>
      </c>
    </row>
    <row r="24" spans="1:8" hidden="1" x14ac:dyDescent="0.2">
      <c r="A24" s="66" t="s">
        <v>21</v>
      </c>
      <c r="B24" s="67"/>
      <c r="C24" s="67"/>
      <c r="D24" s="63">
        <v>5</v>
      </c>
      <c r="E24" s="64">
        <v>0</v>
      </c>
      <c r="F24" s="65">
        <f>E24/E21*100</f>
        <v>0</v>
      </c>
    </row>
    <row r="25" spans="1:8" x14ac:dyDescent="0.2">
      <c r="A25" s="61" t="s">
        <v>22</v>
      </c>
      <c r="B25" s="67"/>
      <c r="C25" s="67"/>
      <c r="D25" s="63">
        <v>9</v>
      </c>
      <c r="E25" s="64">
        <f>E26+E27</f>
        <v>87036</v>
      </c>
      <c r="F25" s="65">
        <f>+F26+F27</f>
        <v>16.864336992220426</v>
      </c>
    </row>
    <row r="26" spans="1:8" x14ac:dyDescent="0.2">
      <c r="A26" s="66" t="s">
        <v>23</v>
      </c>
      <c r="B26" s="67"/>
      <c r="C26" s="67"/>
      <c r="D26" s="63">
        <v>10</v>
      </c>
      <c r="E26" s="64">
        <v>20415</v>
      </c>
      <c r="F26" s="65">
        <f>E26/$E$21*100</f>
        <v>3.9556670767978765</v>
      </c>
    </row>
    <row r="27" spans="1:8" x14ac:dyDescent="0.2">
      <c r="A27" s="66" t="s">
        <v>24</v>
      </c>
      <c r="B27" s="67"/>
      <c r="C27" s="67"/>
      <c r="D27" s="63">
        <v>11</v>
      </c>
      <c r="E27" s="64">
        <v>66621</v>
      </c>
      <c r="F27" s="65">
        <f>E27/$E$21*100</f>
        <v>12.90866991542255</v>
      </c>
    </row>
    <row r="28" spans="1:8" x14ac:dyDescent="0.2">
      <c r="A28" s="61" t="s">
        <v>25</v>
      </c>
      <c r="B28" s="67"/>
      <c r="C28" s="67"/>
      <c r="D28" s="63">
        <v>12</v>
      </c>
      <c r="E28" s="64">
        <f>E29+E30</f>
        <v>377345</v>
      </c>
      <c r="F28" s="65">
        <f>+F29+F30+F31</f>
        <v>73.11541479766322</v>
      </c>
    </row>
    <row r="29" spans="1:8" x14ac:dyDescent="0.2">
      <c r="A29" s="66" t="s">
        <v>26</v>
      </c>
      <c r="B29" s="67"/>
      <c r="C29" s="67"/>
      <c r="D29" s="63">
        <v>13</v>
      </c>
      <c r="E29" s="64">
        <v>71250</v>
      </c>
      <c r="F29" s="65">
        <f>E29/$E$21*100</f>
        <v>13.805597806605373</v>
      </c>
      <c r="H29" s="68"/>
    </row>
    <row r="30" spans="1:8" x14ac:dyDescent="0.2">
      <c r="A30" s="66" t="s">
        <v>27</v>
      </c>
      <c r="B30" s="67"/>
      <c r="C30" s="67"/>
      <c r="D30" s="63">
        <v>14</v>
      </c>
      <c r="E30" s="64">
        <v>306095</v>
      </c>
      <c r="F30" s="65">
        <f>E30/$E$21*100</f>
        <v>59.309816991057851</v>
      </c>
      <c r="H30" s="68"/>
    </row>
    <row r="31" spans="1:8" hidden="1" x14ac:dyDescent="0.2">
      <c r="A31" s="66" t="s">
        <v>28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29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30</v>
      </c>
      <c r="B33" s="75"/>
      <c r="C33" s="75"/>
      <c r="D33" s="76">
        <v>24</v>
      </c>
      <c r="E33" s="77">
        <v>5545</v>
      </c>
      <c r="F33" s="78">
        <f>E33/$E$21*100</f>
        <v>1.0744145942123058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31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33" t="s">
        <v>32</v>
      </c>
      <c r="B38" s="136" t="s">
        <v>14</v>
      </c>
      <c r="C38" s="139" t="s">
        <v>33</v>
      </c>
      <c r="D38" s="140"/>
      <c r="E38" s="139" t="s">
        <v>34</v>
      </c>
      <c r="F38" s="140"/>
    </row>
    <row r="39" spans="1:6" x14ac:dyDescent="0.2">
      <c r="A39" s="134"/>
      <c r="B39" s="137"/>
      <c r="C39" s="90" t="s">
        <v>35</v>
      </c>
      <c r="D39" s="91" t="s">
        <v>36</v>
      </c>
      <c r="E39" s="90" t="s">
        <v>35</v>
      </c>
      <c r="F39" s="91" t="s">
        <v>36</v>
      </c>
    </row>
    <row r="40" spans="1:6" ht="13.5" thickBot="1" x14ac:dyDescent="0.25">
      <c r="A40" s="135"/>
      <c r="B40" s="138"/>
      <c r="C40" s="141" t="s">
        <v>51</v>
      </c>
      <c r="D40" s="141"/>
      <c r="E40" s="141"/>
      <c r="F40" s="142"/>
    </row>
    <row r="41" spans="1:6" ht="13.5" thickBot="1" x14ac:dyDescent="0.25">
      <c r="A41" s="92" t="s">
        <v>37</v>
      </c>
      <c r="B41" s="93">
        <v>1</v>
      </c>
      <c r="C41" s="94">
        <v>9779915</v>
      </c>
      <c r="D41" s="95">
        <v>11207613</v>
      </c>
      <c r="E41" s="94">
        <v>10004667</v>
      </c>
      <c r="F41" s="96">
        <v>11440950</v>
      </c>
    </row>
    <row r="42" spans="1:6" x14ac:dyDescent="0.2">
      <c r="A42" s="79"/>
      <c r="B42" s="86"/>
      <c r="C42" s="97"/>
      <c r="D42" s="97"/>
      <c r="E42" s="97"/>
      <c r="F42" s="97"/>
    </row>
    <row r="43" spans="1:6" ht="15.75" x14ac:dyDescent="0.2">
      <c r="A43" s="84" t="s">
        <v>42</v>
      </c>
      <c r="B43" s="86"/>
      <c r="C43" s="86"/>
      <c r="D43" s="87"/>
      <c r="E43" s="97"/>
      <c r="F43" s="97"/>
    </row>
    <row r="44" spans="1:6" ht="13.5" thickBot="1" x14ac:dyDescent="0.25">
      <c r="A44" s="79"/>
      <c r="B44" s="86"/>
      <c r="C44" s="109"/>
      <c r="D44" s="109"/>
      <c r="E44" s="97"/>
      <c r="F44" s="97"/>
    </row>
    <row r="45" spans="1:6" x14ac:dyDescent="0.2">
      <c r="A45" s="143" t="s">
        <v>32</v>
      </c>
      <c r="B45" s="145" t="s">
        <v>14</v>
      </c>
      <c r="C45" s="146" t="s">
        <v>43</v>
      </c>
      <c r="D45" s="147"/>
      <c r="E45" s="97"/>
      <c r="F45" s="97"/>
    </row>
    <row r="46" spans="1:6" ht="13.5" thickBot="1" x14ac:dyDescent="0.25">
      <c r="A46" s="144"/>
      <c r="B46" s="138"/>
      <c r="C46" s="110" t="s">
        <v>44</v>
      </c>
      <c r="D46" s="111">
        <v>43738</v>
      </c>
      <c r="E46" s="97"/>
      <c r="F46" s="97"/>
    </row>
    <row r="47" spans="1:6" x14ac:dyDescent="0.2">
      <c r="A47" s="112" t="s">
        <v>37</v>
      </c>
      <c r="B47" s="58">
        <v>1</v>
      </c>
      <c r="C47" s="148">
        <v>503886924</v>
      </c>
      <c r="D47" s="149"/>
      <c r="E47" s="88"/>
      <c r="F47" s="89"/>
    </row>
    <row r="48" spans="1:6" x14ac:dyDescent="0.2">
      <c r="A48" s="79"/>
      <c r="B48" s="86"/>
      <c r="C48" s="86"/>
      <c r="D48" s="98"/>
      <c r="E48" s="88"/>
      <c r="F48" s="89"/>
    </row>
    <row r="49" spans="1:6" x14ac:dyDescent="0.2">
      <c r="A49" s="79"/>
      <c r="B49" s="86"/>
      <c r="C49" s="86"/>
      <c r="D49" s="87"/>
      <c r="E49" s="88"/>
      <c r="F49" s="89"/>
    </row>
    <row r="50" spans="1:6" ht="51" x14ac:dyDescent="0.25">
      <c r="A50" s="99" t="s">
        <v>38</v>
      </c>
      <c r="B50" s="100"/>
      <c r="C50" s="100"/>
      <c r="D50" s="101"/>
      <c r="E50" s="101"/>
      <c r="F50" s="102"/>
    </row>
  </sheetData>
  <mergeCells count="11">
    <mergeCell ref="A45:A46"/>
    <mergeCell ref="B45:B46"/>
    <mergeCell ref="C45:D45"/>
    <mergeCell ref="C47:D47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2020-01-08T08:48:44Z</dcterms:modified>
</cp:coreProperties>
</file>