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808" firstSheet="1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6" i="15" l="1"/>
  <c r="E28" i="15" l="1"/>
  <c r="E25" i="15"/>
  <c r="E22" i="15"/>
  <c r="E21" i="15" s="1"/>
  <c r="F33" i="15" l="1"/>
  <c r="F30" i="15"/>
  <c r="F27" i="15"/>
  <c r="F24" i="15"/>
  <c r="F32" i="15"/>
  <c r="F23" i="15"/>
  <c r="F22" i="15" s="1"/>
  <c r="F26" i="15"/>
  <c r="F25" i="15" s="1"/>
  <c r="F29" i="15"/>
  <c r="F31" i="15"/>
  <c r="E28" i="14"/>
  <c r="E25" i="14"/>
  <c r="E22" i="14"/>
  <c r="F28" i="15" l="1"/>
  <c r="F21" i="15" s="1"/>
  <c r="E21" i="14"/>
  <c r="F32" i="14" s="1"/>
  <c r="F30" i="14" l="1"/>
  <c r="F31" i="14"/>
  <c r="F24" i="14"/>
  <c r="F26" i="14"/>
  <c r="F27" i="14"/>
  <c r="F33" i="14"/>
  <c r="F29" i="14"/>
  <c r="F23" i="14"/>
  <c r="E28" i="13"/>
  <c r="E25" i="13"/>
  <c r="E22" i="13"/>
  <c r="F28" i="14" l="1"/>
  <c r="F25" i="14"/>
  <c r="F21" i="14"/>
  <c r="F22" i="14"/>
  <c r="E21" i="13"/>
  <c r="E28" i="12"/>
  <c r="E25" i="12"/>
  <c r="E22" i="12"/>
  <c r="F33" i="13" l="1"/>
  <c r="F24" i="13"/>
  <c r="F23" i="13"/>
  <c r="F22" i="13" s="1"/>
  <c r="F31" i="13"/>
  <c r="F32" i="13"/>
  <c r="F27" i="13"/>
  <c r="F29" i="13"/>
  <c r="F30" i="13"/>
  <c r="F26" i="13"/>
  <c r="F25" i="13" s="1"/>
  <c r="E21" i="12"/>
  <c r="F33" i="12" s="1"/>
  <c r="E28" i="11"/>
  <c r="E25" i="11"/>
  <c r="E22" i="11"/>
  <c r="F28" i="13" l="1"/>
  <c r="F21" i="13" s="1"/>
  <c r="F32" i="12"/>
  <c r="F29" i="12"/>
  <c r="F27" i="12"/>
  <c r="F31" i="12"/>
  <c r="F26" i="12"/>
  <c r="F30" i="12"/>
  <c r="F23" i="12"/>
  <c r="F22" i="12" s="1"/>
  <c r="F28" i="12"/>
  <c r="F25" i="12"/>
  <c r="E21" i="11"/>
  <c r="F33" i="11" s="1"/>
  <c r="E28" i="10"/>
  <c r="E25" i="10"/>
  <c r="E22" i="10"/>
  <c r="F21" i="12" l="1"/>
  <c r="F32" i="11"/>
  <c r="F29" i="11"/>
  <c r="F27" i="11"/>
  <c r="F31" i="11"/>
  <c r="F26" i="11"/>
  <c r="F30" i="11"/>
  <c r="F23" i="11"/>
  <c r="F22" i="11" s="1"/>
  <c r="F28" i="11"/>
  <c r="F25" i="11"/>
  <c r="E21" i="10"/>
  <c r="F32" i="10" s="1"/>
  <c r="E28" i="9"/>
  <c r="E25" i="9"/>
  <c r="E22" i="9"/>
  <c r="F21" i="11" l="1"/>
  <c r="F26" i="10"/>
  <c r="F23" i="10"/>
  <c r="F22" i="10" s="1"/>
  <c r="F31" i="10"/>
  <c r="F30" i="10"/>
  <c r="F29" i="10"/>
  <c r="F33" i="10"/>
  <c r="F27" i="10"/>
  <c r="E21" i="9"/>
  <c r="F33" i="9" s="1"/>
  <c r="E28" i="8"/>
  <c r="E25" i="8"/>
  <c r="E22" i="8"/>
  <c r="F25" i="10" l="1"/>
  <c r="F28" i="10"/>
  <c r="F29" i="9"/>
  <c r="F32" i="9"/>
  <c r="F27" i="9"/>
  <c r="F31" i="9"/>
  <c r="F26" i="9"/>
  <c r="F25" i="9" s="1"/>
  <c r="F30" i="9"/>
  <c r="F23" i="9"/>
  <c r="F22" i="9" s="1"/>
  <c r="E21" i="8"/>
  <c r="F32" i="8" s="1"/>
  <c r="E28" i="7"/>
  <c r="E25" i="7"/>
  <c r="E22" i="7"/>
  <c r="F21" i="10" l="1"/>
  <c r="F28" i="9"/>
  <c r="F21" i="9" s="1"/>
  <c r="F26" i="8"/>
  <c r="F23" i="8"/>
  <c r="F22" i="8" s="1"/>
  <c r="F31" i="8"/>
  <c r="F30" i="8"/>
  <c r="F29" i="8"/>
  <c r="F33" i="8"/>
  <c r="F27" i="8"/>
  <c r="E21" i="7"/>
  <c r="F32" i="7" s="1"/>
  <c r="E28" i="6"/>
  <c r="E25" i="6"/>
  <c r="E22" i="6"/>
  <c r="F25" i="8" l="1"/>
  <c r="F28" i="8"/>
  <c r="F26" i="7"/>
  <c r="F23" i="7"/>
  <c r="F22" i="7" s="1"/>
  <c r="F31" i="7"/>
  <c r="F30" i="7"/>
  <c r="F29" i="7"/>
  <c r="F33" i="7"/>
  <c r="F27" i="7"/>
  <c r="E21" i="6"/>
  <c r="F32" i="6" s="1"/>
  <c r="E28" i="5"/>
  <c r="E25" i="5"/>
  <c r="E22" i="5"/>
  <c r="F21" i="8" l="1"/>
  <c r="F25" i="7"/>
  <c r="F28" i="7"/>
  <c r="F26" i="6"/>
  <c r="F23" i="6"/>
  <c r="F22" i="6" s="1"/>
  <c r="F31" i="6"/>
  <c r="F30" i="6"/>
  <c r="F29" i="6"/>
  <c r="F33" i="6"/>
  <c r="F27" i="6"/>
  <c r="F25" i="6" s="1"/>
  <c r="E21" i="5"/>
  <c r="F33" i="5" s="1"/>
  <c r="E28" i="4"/>
  <c r="E25" i="4"/>
  <c r="E22" i="4"/>
  <c r="F21" i="7" l="1"/>
  <c r="F28" i="6"/>
  <c r="F21" i="6" s="1"/>
  <c r="F29" i="5"/>
  <c r="F30" i="5"/>
  <c r="F23" i="5"/>
  <c r="F22" i="5" s="1"/>
  <c r="F26" i="5"/>
  <c r="F31" i="5"/>
  <c r="F27" i="5"/>
  <c r="F25" i="5" s="1"/>
  <c r="F32" i="5"/>
  <c r="E21" i="4"/>
  <c r="F32" i="4" s="1"/>
  <c r="F28" i="5" l="1"/>
  <c r="F21" i="5" s="1"/>
  <c r="F26" i="4"/>
  <c r="F23" i="4"/>
  <c r="F22" i="4" s="1"/>
  <c r="F31" i="4"/>
  <c r="F30" i="4"/>
  <c r="F29" i="4"/>
  <c r="F33" i="4"/>
  <c r="F27" i="4"/>
  <c r="F25" i="4" l="1"/>
  <c r="F28" i="4"/>
  <c r="F21" i="4" l="1"/>
</calcChain>
</file>

<file path=xl/sharedStrings.xml><?xml version="1.0" encoding="utf-8"?>
<sst xmlns="http://schemas.openxmlformats.org/spreadsheetml/2006/main" count="528" uniqueCount="53">
  <si>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</si>
  <si>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</si>
  <si>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</si>
  <si>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dividendový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</si>
  <si>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</si>
  <si>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</si>
  <si>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</si>
  <si>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</si>
  <si>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</si>
  <si>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</si>
  <si>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</si>
  <si>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</si>
  <si>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Třída A1 - Kapitalizační CZ0008475027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</si>
  <si>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</si>
  <si>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</si>
  <si>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</si>
  <si>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</si>
  <si>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</si>
  <si>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</si>
  <si>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</si>
  <si>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</si>
  <si>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</si>
  <si>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</si>
  <si>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</si>
  <si>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</si>
  <si>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</si>
  <si>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</si>
  <si>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</si>
  <si>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</si>
  <si>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</si>
  <si>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</si>
  <si>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</si>
  <si>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</si>
  <si>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</si>
  <si>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</si>
  <si>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</si>
  <si>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</si>
  <si>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</si>
  <si>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CZ0008475027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</si>
  <si>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</si>
  <si>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- 31.1.2018</t>
  </si>
  <si>
    <t>za období 1.2. - 28.2.2018</t>
  </si>
  <si>
    <t>Raiffeisen strategie progresivní</t>
  </si>
  <si>
    <t>za období 1.3. - 31.3.2018</t>
  </si>
  <si>
    <t>za období 1.4. - 30.4.2018</t>
  </si>
  <si>
    <t>za období 1.5. - 31.5.2018</t>
  </si>
  <si>
    <t>za období 1.6. - 30.6.2018</t>
  </si>
  <si>
    <t>za období 1.7. - 31.7.2018</t>
  </si>
  <si>
    <t>za období 1.8. - 31.8.2018</t>
  </si>
  <si>
    <t>za období 1.9. - 30.9.2018</t>
  </si>
  <si>
    <t>za období 1.10. - 31.10.2018</t>
  </si>
  <si>
    <t>za období 1.11. - 30.11.2018</t>
  </si>
  <si>
    <t>za období 1.12.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</si>
</sst>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9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I42" sqref="I4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29"/>
      <c r="D12" s="15"/>
      <c r="E12" s="128"/>
      <c r="F12" s="128"/>
    </row>
    <row r="13" spans="1:6" x14ac:dyDescent="0.2">
      <c r="A13" s="30"/>
      <c r="B13" s="31"/>
      <c r="C13" s="31"/>
      <c r="D13" s="15"/>
      <c r="E13" s="32"/>
      <c r="F13" s="32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43131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446083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23118</v>
      </c>
      <c r="F22" s="67">
        <f>+F23+F24</f>
        <v>5.1824436259619846</v>
      </c>
    </row>
    <row r="23" spans="1:8" x14ac:dyDescent="0.2">
      <c r="A23" s="68" t="s">
        <v>21</v>
      </c>
      <c r="B23" s="69"/>
      <c r="C23" s="69"/>
      <c r="D23" s="65">
        <v>4</v>
      </c>
      <c r="E23" s="66">
        <v>23118</v>
      </c>
      <c r="F23" s="67">
        <f>E23/E21*100</f>
        <v>5.1824436259619846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143608</v>
      </c>
      <c r="F25" s="67">
        <f>+F26+F27</f>
        <v>32.193112044171151</v>
      </c>
    </row>
    <row r="26" spans="1:8" x14ac:dyDescent="0.2">
      <c r="A26" s="68" t="s">
        <v>24</v>
      </c>
      <c r="B26" s="69"/>
      <c r="C26" s="69"/>
      <c r="D26" s="65">
        <v>10</v>
      </c>
      <c r="E26" s="66">
        <v>47813</v>
      </c>
      <c r="F26" s="67">
        <f>E26/$E$21*100</f>
        <v>10.71840890596593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95795</v>
      </c>
      <c r="F27" s="67">
        <f>E27/$E$21*100</f>
        <v>21.474703138205221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275364</v>
      </c>
      <c r="F28" s="67">
        <f>+F29+F30+F31</f>
        <v>61.729319431585601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100829</v>
      </c>
      <c r="F29" s="67">
        <f>E29/$E$21*100</f>
        <v>22.603192679389259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174535</v>
      </c>
      <c r="F30" s="67">
        <f>E30/$E$21*100</f>
        <v>39.126126752196342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3993</v>
      </c>
      <c r="F33" s="80">
        <f>E33/$E$21*100</f>
        <v>0.89512489828126163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40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4961720</v>
      </c>
      <c r="D41" s="97">
        <v>3676443</v>
      </c>
      <c r="E41" s="96">
        <v>4910533.9400000004</v>
      </c>
      <c r="F41" s="98">
        <v>3639187.73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H19" sqref="H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21"/>
      <c r="D12" s="15"/>
      <c r="E12" s="128"/>
      <c r="F12" s="128"/>
    </row>
    <row r="13" spans="1:6" x14ac:dyDescent="0.2">
      <c r="A13" s="30"/>
      <c r="B13" s="31"/>
      <c r="C13" s="31"/>
      <c r="D13" s="15"/>
      <c r="E13" s="122"/>
      <c r="F13" s="122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43404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524335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47688</v>
      </c>
      <c r="F22" s="67">
        <f>+F23+F24</f>
        <v>9.0949488399591853</v>
      </c>
    </row>
    <row r="23" spans="1:8" x14ac:dyDescent="0.2">
      <c r="A23" s="68" t="s">
        <v>21</v>
      </c>
      <c r="B23" s="69"/>
      <c r="C23" s="69"/>
      <c r="D23" s="65">
        <v>4</v>
      </c>
      <c r="E23" s="66">
        <v>42488</v>
      </c>
      <c r="F23" s="67">
        <f>E23/E21*100</f>
        <v>8.1032164551288766</v>
      </c>
    </row>
    <row r="24" spans="1:8" x14ac:dyDescent="0.2">
      <c r="A24" s="68" t="s">
        <v>22</v>
      </c>
      <c r="B24" s="69"/>
      <c r="C24" s="69"/>
      <c r="D24" s="65">
        <v>5</v>
      </c>
      <c r="E24" s="66">
        <v>5200</v>
      </c>
      <c r="F24" s="67">
        <f>E24/E21*100</f>
        <v>0.99173238483030879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112631</v>
      </c>
      <c r="F25" s="67">
        <f>+F26+F27</f>
        <v>21.480732737658176</v>
      </c>
    </row>
    <row r="26" spans="1:8" x14ac:dyDescent="0.2">
      <c r="A26" s="68" t="s">
        <v>24</v>
      </c>
      <c r="B26" s="69"/>
      <c r="C26" s="69"/>
      <c r="D26" s="65">
        <v>10</v>
      </c>
      <c r="E26" s="66">
        <v>10272</v>
      </c>
      <c r="F26" s="67">
        <f>E26/$E$21*100</f>
        <v>1.9590528955724871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102359</v>
      </c>
      <c r="F27" s="67">
        <f>E27/$E$21*100</f>
        <v>19.521679842085689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363278</v>
      </c>
      <c r="F28" s="67">
        <f>+F29+F30+F31</f>
        <v>69.283568710843255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90281</v>
      </c>
      <c r="F29" s="67">
        <f>E29/$E$21*100</f>
        <v>17.218190660550984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272997</v>
      </c>
      <c r="F30" s="67">
        <f>E30/$E$21*100</f>
        <v>52.065378050292274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738</v>
      </c>
      <c r="F33" s="80">
        <f>E33/$E$21*100</f>
        <v>0.14074971153937846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50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16274698</v>
      </c>
      <c r="D41" s="97">
        <v>10334597</v>
      </c>
      <c r="E41" s="96">
        <v>15933539</v>
      </c>
      <c r="F41" s="98">
        <v>10197990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H29" sqref="H2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23"/>
      <c r="D12" s="15"/>
      <c r="E12" s="128"/>
      <c r="F12" s="128"/>
    </row>
    <row r="13" spans="1:6" x14ac:dyDescent="0.2">
      <c r="A13" s="30"/>
      <c r="B13" s="31"/>
      <c r="C13" s="31"/>
      <c r="D13" s="15"/>
      <c r="E13" s="124"/>
      <c r="F13" s="124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43434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528551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36346</v>
      </c>
      <c r="F22" s="67">
        <f>+F23+F24</f>
        <v>6.8765360390955648</v>
      </c>
    </row>
    <row r="23" spans="1:8" x14ac:dyDescent="0.2">
      <c r="A23" s="68" t="s">
        <v>21</v>
      </c>
      <c r="B23" s="69"/>
      <c r="C23" s="69"/>
      <c r="D23" s="65">
        <v>4</v>
      </c>
      <c r="E23" s="66">
        <v>31146</v>
      </c>
      <c r="F23" s="67">
        <f>E23/E21*100</f>
        <v>5.8927142319284229</v>
      </c>
    </row>
    <row r="24" spans="1:8" x14ac:dyDescent="0.2">
      <c r="A24" s="68" t="s">
        <v>22</v>
      </c>
      <c r="B24" s="69"/>
      <c r="C24" s="69"/>
      <c r="D24" s="65">
        <v>5</v>
      </c>
      <c r="E24" s="66">
        <v>5200</v>
      </c>
      <c r="F24" s="67">
        <f>E24/E21*100</f>
        <v>0.98382180716714185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112640</v>
      </c>
      <c r="F25" s="67">
        <f>+F26+F27</f>
        <v>21.311093915251323</v>
      </c>
    </row>
    <row r="26" spans="1:8" x14ac:dyDescent="0.2">
      <c r="A26" s="68" t="s">
        <v>24</v>
      </c>
      <c r="B26" s="69"/>
      <c r="C26" s="69"/>
      <c r="D26" s="65">
        <v>10</v>
      </c>
      <c r="E26" s="66">
        <v>10349</v>
      </c>
      <c r="F26" s="67">
        <f>E26/$E$21*100</f>
        <v>1.9579945927639908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102291</v>
      </c>
      <c r="F27" s="67">
        <f>E27/$E$21*100</f>
        <v>19.353099322487331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378619</v>
      </c>
      <c r="F28" s="67">
        <f>+F29+F30+F31</f>
        <v>71.633390155349247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85955</v>
      </c>
      <c r="F29" s="67">
        <f>E29/$E$21*100</f>
        <v>16.262385275971479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292664</v>
      </c>
      <c r="F30" s="67">
        <f>E30/$E$21*100</f>
        <v>55.371004879377772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946</v>
      </c>
      <c r="F33" s="80">
        <f>E33/$E$21*100</f>
        <v>0.17897989030386852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51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9326822</v>
      </c>
      <c r="D41" s="97">
        <v>6529182</v>
      </c>
      <c r="E41" s="96">
        <v>8949664</v>
      </c>
      <c r="F41" s="98">
        <v>6275207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workbookViewId="0">
      <selection activeCell="I16" sqref="I1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25"/>
      <c r="D12" s="15"/>
      <c r="E12" s="128"/>
      <c r="F12" s="128"/>
    </row>
    <row r="13" spans="1:6" x14ac:dyDescent="0.2">
      <c r="A13" s="30"/>
      <c r="B13" s="31"/>
      <c r="C13" s="31"/>
      <c r="D13" s="15"/>
      <c r="E13" s="126"/>
      <c r="F13" s="126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43465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488770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39862</v>
      </c>
      <c r="F22" s="67">
        <f>+F23+F24</f>
        <v>8.155574196452319</v>
      </c>
    </row>
    <row r="23" spans="1:8" x14ac:dyDescent="0.2">
      <c r="A23" s="68" t="s">
        <v>21</v>
      </c>
      <c r="B23" s="69"/>
      <c r="C23" s="69"/>
      <c r="D23" s="65">
        <v>4</v>
      </c>
      <c r="E23" s="66">
        <v>34662</v>
      </c>
      <c r="F23" s="67">
        <f>E23/E21*100</f>
        <v>7.0916791128751768</v>
      </c>
    </row>
    <row r="24" spans="1:8" x14ac:dyDescent="0.2">
      <c r="A24" s="68" t="s">
        <v>22</v>
      </c>
      <c r="B24" s="69"/>
      <c r="C24" s="69"/>
      <c r="D24" s="65">
        <v>5</v>
      </c>
      <c r="E24" s="66">
        <v>5200</v>
      </c>
      <c r="F24" s="67">
        <f>E24/E21*100</f>
        <v>1.0638950835771426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101759</v>
      </c>
      <c r="F25" s="67">
        <f>+F26+F27</f>
        <v>20.819403809562782</v>
      </c>
    </row>
    <row r="26" spans="1:8" x14ac:dyDescent="0.2">
      <c r="A26" s="68" t="s">
        <v>24</v>
      </c>
      <c r="B26" s="69"/>
      <c r="C26" s="69"/>
      <c r="D26" s="65">
        <v>10</v>
      </c>
      <c r="E26" s="66">
        <f>91349+10410</f>
        <v>101759</v>
      </c>
      <c r="F26" s="67">
        <f>E26/$E$21*100</f>
        <v>20.819403809562782</v>
      </c>
    </row>
    <row r="27" spans="1:8" hidden="1" x14ac:dyDescent="0.2">
      <c r="A27" s="68" t="s">
        <v>25</v>
      </c>
      <c r="B27" s="69"/>
      <c r="C27" s="69"/>
      <c r="D27" s="65">
        <v>11</v>
      </c>
      <c r="E27" s="66">
        <v>0</v>
      </c>
      <c r="F27" s="67">
        <f>E27/$E$21*100</f>
        <v>0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344286</v>
      </c>
      <c r="F28" s="67">
        <f>+F29+F30+F31</f>
        <v>70.439265912392329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78651</v>
      </c>
      <c r="F29" s="67">
        <f>E29/$E$21*100</f>
        <v>16.091617734312663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265635</v>
      </c>
      <c r="F30" s="67">
        <f>E30/$E$21*100</f>
        <v>54.347648178079666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2863</v>
      </c>
      <c r="F33" s="80">
        <f>E33/$E$21*100</f>
        <v>0.58575608159256909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52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5405838</v>
      </c>
      <c r="D41" s="97">
        <v>13624551</v>
      </c>
      <c r="E41" s="96">
        <v>5061891</v>
      </c>
      <c r="F41" s="98">
        <v>12750268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I12" sqref="I1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05"/>
      <c r="D12" s="15"/>
      <c r="E12" s="128"/>
      <c r="F12" s="128"/>
    </row>
    <row r="13" spans="1:6" x14ac:dyDescent="0.2">
      <c r="A13" s="30"/>
      <c r="B13" s="31"/>
      <c r="C13" s="31"/>
      <c r="D13" s="15"/>
      <c r="E13" s="106"/>
      <c r="F13" s="106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43159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442072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41219</v>
      </c>
      <c r="F22" s="67">
        <f>+F23+F24</f>
        <v>9.3240467616134932</v>
      </c>
    </row>
    <row r="23" spans="1:8" x14ac:dyDescent="0.2">
      <c r="A23" s="68" t="s">
        <v>21</v>
      </c>
      <c r="B23" s="69"/>
      <c r="C23" s="69"/>
      <c r="D23" s="65">
        <v>4</v>
      </c>
      <c r="E23" s="66">
        <v>41219</v>
      </c>
      <c r="F23" s="67">
        <f>E23/E21*100</f>
        <v>9.3240467616134932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96401</v>
      </c>
      <c r="F25" s="67">
        <f>+F26+F27</f>
        <v>21.806628784451402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96401</v>
      </c>
      <c r="F27" s="67">
        <f>E27/$E$21*100</f>
        <v>21.806628784451402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302358</v>
      </c>
      <c r="F28" s="67">
        <f>+F29+F30+F31</f>
        <v>68.395645958124476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97603</v>
      </c>
      <c r="F29" s="67">
        <f>E29/$E$21*100</f>
        <v>22.078530194176516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204755</v>
      </c>
      <c r="F30" s="67">
        <f>E30/$E$21*100</f>
        <v>46.317115763947953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2094</v>
      </c>
      <c r="F33" s="80">
        <f>E33/$E$21*100</f>
        <v>0.4736784958106372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41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9098964</v>
      </c>
      <c r="D41" s="97">
        <v>5021709</v>
      </c>
      <c r="E41" s="96">
        <v>8742698.8900000006</v>
      </c>
      <c r="F41" s="98">
        <v>4808844.62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L39" sqref="L3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07"/>
      <c r="D12" s="15"/>
      <c r="E12" s="128"/>
      <c r="F12" s="128"/>
    </row>
    <row r="13" spans="1:6" x14ac:dyDescent="0.2">
      <c r="A13" s="30"/>
      <c r="B13" s="31"/>
      <c r="C13" s="31"/>
      <c r="D13" s="15"/>
      <c r="E13" s="108"/>
      <c r="F13" s="108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43190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472014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67766</v>
      </c>
      <c r="F22" s="67">
        <f>+F23+F24</f>
        <v>14.356777553208167</v>
      </c>
    </row>
    <row r="23" spans="1:8" x14ac:dyDescent="0.2">
      <c r="A23" s="68" t="s">
        <v>21</v>
      </c>
      <c r="B23" s="69"/>
      <c r="C23" s="69"/>
      <c r="D23" s="65">
        <v>4</v>
      </c>
      <c r="E23" s="66">
        <v>67766</v>
      </c>
      <c r="F23" s="67">
        <f>E23/E21*100</f>
        <v>14.356777553208167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96530</v>
      </c>
      <c r="F25" s="67">
        <f>+F26+F27</f>
        <v>20.450664598931386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96530</v>
      </c>
      <c r="F27" s="67">
        <f>E27/$E$21*100</f>
        <v>20.450664598931386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305004</v>
      </c>
      <c r="F28" s="67">
        <f>+F29+F30+F31</f>
        <v>64.617574902439344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95439</v>
      </c>
      <c r="F29" s="67">
        <f>E29/$E$21*100</f>
        <v>20.219527386899543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209565</v>
      </c>
      <c r="F30" s="67">
        <f>E30/$E$21*100</f>
        <v>44.398047515539794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2714</v>
      </c>
      <c r="F33" s="80">
        <f>E33/$E$21*100</f>
        <v>0.57498294542111039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43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31408312</v>
      </c>
      <c r="D41" s="97">
        <v>3429620</v>
      </c>
      <c r="E41" s="96">
        <v>30017674.66</v>
      </c>
      <c r="F41" s="98">
        <v>3274173.9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H27" sqref="H2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09"/>
      <c r="D12" s="15"/>
      <c r="E12" s="128"/>
      <c r="F12" s="128"/>
    </row>
    <row r="13" spans="1:6" x14ac:dyDescent="0.2">
      <c r="A13" s="30"/>
      <c r="B13" s="31"/>
      <c r="C13" s="31"/>
      <c r="D13" s="15"/>
      <c r="E13" s="110"/>
      <c r="F13" s="110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43220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491903</v>
      </c>
      <c r="F21" s="62">
        <f>+F22+F25+F28+F33</f>
        <v>99.999999999999986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80556</v>
      </c>
      <c r="F22" s="67">
        <f>+F23+F24</f>
        <v>16.376399412079209</v>
      </c>
    </row>
    <row r="23" spans="1:8" x14ac:dyDescent="0.2">
      <c r="A23" s="68" t="s">
        <v>21</v>
      </c>
      <c r="B23" s="69"/>
      <c r="C23" s="69"/>
      <c r="D23" s="65">
        <v>4</v>
      </c>
      <c r="E23" s="66">
        <v>80556</v>
      </c>
      <c r="F23" s="67">
        <f>E23/E21*100</f>
        <v>16.376399412079209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74260</v>
      </c>
      <c r="F25" s="67">
        <f>+F26+F27</f>
        <v>15.096472271972319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74260</v>
      </c>
      <c r="F27" s="67">
        <f>E27/$E$21*100</f>
        <v>15.096472271972319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334557</v>
      </c>
      <c r="F28" s="67">
        <f>+F29+F30+F31</f>
        <v>68.012799271401065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97203</v>
      </c>
      <c r="F29" s="67">
        <f>E29/$E$21*100</f>
        <v>19.76060320835612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237354</v>
      </c>
      <c r="F30" s="67">
        <f>E30/$E$21*100</f>
        <v>48.252196063044948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2530</v>
      </c>
      <c r="F33" s="80">
        <f>E33/$E$21*100</f>
        <v>0.51432904454740058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44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29468407</v>
      </c>
      <c r="D41" s="97">
        <v>7904176</v>
      </c>
      <c r="E41" s="96">
        <v>28117723.370000001</v>
      </c>
      <c r="F41" s="98">
        <v>7520634.8600000003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H33" sqref="H3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11"/>
      <c r="D12" s="15"/>
      <c r="E12" s="128"/>
      <c r="F12" s="128"/>
    </row>
    <row r="13" spans="1:6" x14ac:dyDescent="0.2">
      <c r="A13" s="30"/>
      <c r="B13" s="31"/>
      <c r="C13" s="31"/>
      <c r="D13" s="15"/>
      <c r="E13" s="112"/>
      <c r="F13" s="112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43251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497285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73474</v>
      </c>
      <c r="F22" s="67">
        <f>+F23+F24</f>
        <v>14.775028404234996</v>
      </c>
    </row>
    <row r="23" spans="1:8" x14ac:dyDescent="0.2">
      <c r="A23" s="68" t="s">
        <v>21</v>
      </c>
      <c r="B23" s="69"/>
      <c r="C23" s="69"/>
      <c r="D23" s="65">
        <v>4</v>
      </c>
      <c r="E23" s="66">
        <v>73474</v>
      </c>
      <c r="F23" s="67">
        <f>E23/E21*100</f>
        <v>14.775028404234996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75067</v>
      </c>
      <c r="F25" s="67">
        <f>+F26+F27</f>
        <v>15.095367847411445</v>
      </c>
    </row>
    <row r="26" spans="1:8" hidden="1" x14ac:dyDescent="0.2">
      <c r="A26" s="68" t="s">
        <v>24</v>
      </c>
      <c r="B26" s="69"/>
      <c r="C26" s="69"/>
      <c r="D26" s="65">
        <v>10</v>
      </c>
      <c r="E26" s="66">
        <v>0</v>
      </c>
      <c r="F26" s="67">
        <f>E26/$E$21*100</f>
        <v>0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75067</v>
      </c>
      <c r="F27" s="67">
        <f>E27/$E$21*100</f>
        <v>15.095367847411445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347415</v>
      </c>
      <c r="F28" s="67">
        <f>+F29+F30+F31</f>
        <v>69.862352574479416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101121</v>
      </c>
      <c r="F29" s="67">
        <f>E29/$E$21*100</f>
        <v>20.334616970147902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246294</v>
      </c>
      <c r="F30" s="67">
        <f>E30/$E$21*100</f>
        <v>49.527735604331518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1329</v>
      </c>
      <c r="F33" s="80">
        <f>E33/$E$21*100</f>
        <v>0.26725117387413655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45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7498444</v>
      </c>
      <c r="D41" s="97">
        <v>8434671</v>
      </c>
      <c r="E41" s="96">
        <v>7317580.3600000003</v>
      </c>
      <c r="F41" s="98">
        <v>8242157.6399999997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L29" sqref="L2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13"/>
      <c r="D12" s="15"/>
      <c r="E12" s="128"/>
      <c r="F12" s="128"/>
    </row>
    <row r="13" spans="1:6" x14ac:dyDescent="0.2">
      <c r="A13" s="30"/>
      <c r="B13" s="31"/>
      <c r="C13" s="31"/>
      <c r="D13" s="15"/>
      <c r="E13" s="114"/>
      <c r="F13" s="114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43281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495359</v>
      </c>
      <c r="F21" s="62">
        <f>+F22+F25+F28+F33</f>
        <v>100.00000000000001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57514</v>
      </c>
      <c r="F22" s="67">
        <f>+F23+F24</f>
        <v>11.610569304282349</v>
      </c>
    </row>
    <row r="23" spans="1:8" x14ac:dyDescent="0.2">
      <c r="A23" s="68" t="s">
        <v>21</v>
      </c>
      <c r="B23" s="69"/>
      <c r="C23" s="69"/>
      <c r="D23" s="65">
        <v>4</v>
      </c>
      <c r="E23" s="66">
        <v>57514</v>
      </c>
      <c r="F23" s="67">
        <f>E23/E21*100</f>
        <v>11.610569304282349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85858</v>
      </c>
      <c r="F25" s="67">
        <f>+F26+F27</f>
        <v>17.332480080103522</v>
      </c>
    </row>
    <row r="26" spans="1:8" x14ac:dyDescent="0.2">
      <c r="A26" s="68" t="s">
        <v>24</v>
      </c>
      <c r="B26" s="69"/>
      <c r="C26" s="69"/>
      <c r="D26" s="65">
        <v>10</v>
      </c>
      <c r="E26" s="66">
        <v>10540</v>
      </c>
      <c r="F26" s="67">
        <f>E26/$E$21*100</f>
        <v>2.1277497733966677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75318</v>
      </c>
      <c r="F27" s="67">
        <f>E27/$E$21*100</f>
        <v>15.204730306706853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348837</v>
      </c>
      <c r="F28" s="67">
        <f>+F29+F30+F31</f>
        <v>70.421048169105646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102120</v>
      </c>
      <c r="F29" s="67">
        <f>E29/$E$21*100</f>
        <v>20.615351694427677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246717</v>
      </c>
      <c r="F30" s="67">
        <f>E30/$E$21*100</f>
        <v>49.805696474677966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3150</v>
      </c>
      <c r="F33" s="80">
        <f>E33/$E$21*100</f>
        <v>0.63590244650849181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46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11600636</v>
      </c>
      <c r="D41" s="97">
        <v>16104659</v>
      </c>
      <c r="E41" s="96">
        <v>11411918</v>
      </c>
      <c r="F41" s="98">
        <v>15827729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J27" sqref="J2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15"/>
      <c r="D12" s="15"/>
      <c r="E12" s="128"/>
      <c r="F12" s="128"/>
    </row>
    <row r="13" spans="1:6" x14ac:dyDescent="0.2">
      <c r="A13" s="30"/>
      <c r="B13" s="31"/>
      <c r="C13" s="31"/>
      <c r="D13" s="15"/>
      <c r="E13" s="116"/>
      <c r="F13" s="116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43312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504551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67109</v>
      </c>
      <c r="F22" s="67">
        <f>+F23+F24</f>
        <v>13.3007366946057</v>
      </c>
    </row>
    <row r="23" spans="1:8" x14ac:dyDescent="0.2">
      <c r="A23" s="68" t="s">
        <v>21</v>
      </c>
      <c r="B23" s="69"/>
      <c r="C23" s="69"/>
      <c r="D23" s="65">
        <v>4</v>
      </c>
      <c r="E23" s="66">
        <v>67109</v>
      </c>
      <c r="F23" s="67">
        <f>E23/E21*100</f>
        <v>13.3007366946057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84857</v>
      </c>
      <c r="F25" s="67">
        <f>+F26+F27</f>
        <v>16.818319654504698</v>
      </c>
    </row>
    <row r="26" spans="1:8" x14ac:dyDescent="0.2">
      <c r="A26" s="68" t="s">
        <v>24</v>
      </c>
      <c r="B26" s="69"/>
      <c r="C26" s="69"/>
      <c r="D26" s="65">
        <v>10</v>
      </c>
      <c r="E26" s="66">
        <v>10536</v>
      </c>
      <c r="F26" s="67">
        <f>E26/$E$21*100</f>
        <v>2.0881932649028543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74321</v>
      </c>
      <c r="F27" s="67">
        <f>E27/$E$21*100</f>
        <v>14.730126389601844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350161</v>
      </c>
      <c r="F28" s="67">
        <f>+F29+F30+F31</f>
        <v>69.40051649882767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107362</v>
      </c>
      <c r="F29" s="67">
        <f>E29/$E$21*100</f>
        <v>21.278721080723255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242799</v>
      </c>
      <c r="F30" s="67">
        <f>E30/$E$21*100</f>
        <v>48.121795418104412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2424</v>
      </c>
      <c r="F33" s="80">
        <f>E33/$E$21*100</f>
        <v>0.48042715206193226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47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11340396</v>
      </c>
      <c r="D41" s="97">
        <v>7421596</v>
      </c>
      <c r="E41" s="96">
        <v>11198965</v>
      </c>
      <c r="F41" s="98">
        <v>7265370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H33" sqref="H3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17"/>
      <c r="D12" s="15"/>
      <c r="E12" s="128"/>
      <c r="F12" s="128"/>
    </row>
    <row r="13" spans="1:6" x14ac:dyDescent="0.2">
      <c r="A13" s="30"/>
      <c r="B13" s="31"/>
      <c r="C13" s="31"/>
      <c r="D13" s="15"/>
      <c r="E13" s="118"/>
      <c r="F13" s="118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43343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528744</v>
      </c>
      <c r="F21" s="62">
        <f>+F22+F25+F28+F33</f>
        <v>99.999999999999986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77592</v>
      </c>
      <c r="F22" s="67">
        <f>+F23+F24</f>
        <v>14.674776451363988</v>
      </c>
    </row>
    <row r="23" spans="1:8" x14ac:dyDescent="0.2">
      <c r="A23" s="68" t="s">
        <v>21</v>
      </c>
      <c r="B23" s="69"/>
      <c r="C23" s="69"/>
      <c r="D23" s="65">
        <v>4</v>
      </c>
      <c r="E23" s="66">
        <v>77592</v>
      </c>
      <c r="F23" s="67">
        <f>E23/E21*100</f>
        <v>14.674776451363988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85014</v>
      </c>
      <c r="F25" s="67">
        <f>+F26+F27</f>
        <v>16.078480323180969</v>
      </c>
    </row>
    <row r="26" spans="1:8" x14ac:dyDescent="0.2">
      <c r="A26" s="68" t="s">
        <v>24</v>
      </c>
      <c r="B26" s="69"/>
      <c r="C26" s="69"/>
      <c r="D26" s="65">
        <v>10</v>
      </c>
      <c r="E26" s="66">
        <v>10530</v>
      </c>
      <c r="F26" s="67">
        <f>E26/$E$21*100</f>
        <v>1.9915119604194089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74484</v>
      </c>
      <c r="F27" s="67">
        <f>E27/$E$21*100</f>
        <v>14.086968362761562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364527</v>
      </c>
      <c r="F28" s="67">
        <f>+F29+F30+F31</f>
        <v>68.942058916980614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102291</v>
      </c>
      <c r="F29" s="67">
        <f>E29/$E$21*100</f>
        <v>19.346035132313556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262236</v>
      </c>
      <c r="F30" s="67">
        <f>E30/$E$21*100</f>
        <v>49.596023784667061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1611</v>
      </c>
      <c r="F33" s="80">
        <f>E33/$E$21*100</f>
        <v>0.30468430847442241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48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20652967</v>
      </c>
      <c r="D41" s="97">
        <v>3294580</v>
      </c>
      <c r="E41" s="96">
        <v>20474297</v>
      </c>
      <c r="F41" s="98">
        <v>3271781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I10" sqref="I1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42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27" t="s">
        <v>12</v>
      </c>
      <c r="B12" s="127"/>
      <c r="C12" s="119"/>
      <c r="D12" s="15"/>
      <c r="E12" s="128"/>
      <c r="F12" s="128"/>
    </row>
    <row r="13" spans="1:6" x14ac:dyDescent="0.2">
      <c r="A13" s="30"/>
      <c r="B13" s="31"/>
      <c r="C13" s="31"/>
      <c r="D13" s="15"/>
      <c r="E13" s="120"/>
      <c r="F13" s="120"/>
    </row>
    <row r="14" spans="1:6" x14ac:dyDescent="0.2">
      <c r="A14" s="33"/>
      <c r="B14" s="33"/>
      <c r="C14" s="34"/>
      <c r="D14" s="15"/>
      <c r="E14" s="35"/>
      <c r="F14" s="35"/>
    </row>
    <row r="15" spans="1:6" x14ac:dyDescent="0.2">
      <c r="A15" s="12"/>
      <c r="B15" s="13"/>
      <c r="C15" s="15"/>
      <c r="D15" s="15"/>
      <c r="E15" s="35"/>
      <c r="F15" s="36"/>
    </row>
    <row r="16" spans="1:6" x14ac:dyDescent="0.2">
      <c r="A16" s="37"/>
      <c r="B16" s="38"/>
      <c r="C16" s="38"/>
      <c r="D16" s="38"/>
      <c r="E16" s="39"/>
      <c r="F16" s="15"/>
    </row>
    <row r="17" spans="1:8" ht="15.75" x14ac:dyDescent="0.2">
      <c r="A17" s="40" t="s">
        <v>13</v>
      </c>
      <c r="B17" s="41"/>
      <c r="C17" s="41"/>
      <c r="D17" s="42"/>
      <c r="E17" s="42"/>
      <c r="F17" s="42"/>
    </row>
    <row r="18" spans="1:8" ht="13.5" thickBot="1" x14ac:dyDescent="0.25">
      <c r="A18" s="43"/>
      <c r="B18" s="43"/>
      <c r="C18" s="43"/>
      <c r="D18" s="44"/>
      <c r="E18" s="44"/>
      <c r="F18" s="44"/>
    </row>
    <row r="19" spans="1:8" ht="38.25" x14ac:dyDescent="0.25">
      <c r="A19" s="45" t="s">
        <v>14</v>
      </c>
      <c r="B19" s="46"/>
      <c r="C19" s="47"/>
      <c r="D19" s="48" t="s">
        <v>15</v>
      </c>
      <c r="E19" s="49" t="s">
        <v>16</v>
      </c>
      <c r="F19" s="50" t="s">
        <v>17</v>
      </c>
    </row>
    <row r="20" spans="1:8" ht="13.5" thickBot="1" x14ac:dyDescent="0.25">
      <c r="A20" s="51"/>
      <c r="B20" s="52"/>
      <c r="C20" s="53"/>
      <c r="D20" s="54"/>
      <c r="E20" s="55" t="s">
        <v>18</v>
      </c>
      <c r="F20" s="56">
        <v>43373</v>
      </c>
      <c r="G20" s="57"/>
    </row>
    <row r="21" spans="1:8" x14ac:dyDescent="0.2">
      <c r="A21" s="58" t="s">
        <v>19</v>
      </c>
      <c r="B21" s="59"/>
      <c r="C21" s="59"/>
      <c r="D21" s="60">
        <v>1</v>
      </c>
      <c r="E21" s="61">
        <f>+E22+E25+E28+E33</f>
        <v>530833</v>
      </c>
      <c r="F21" s="62">
        <f>+F22+F25+F28+F33</f>
        <v>100</v>
      </c>
    </row>
    <row r="22" spans="1:8" x14ac:dyDescent="0.2">
      <c r="A22" s="63" t="s">
        <v>20</v>
      </c>
      <c r="B22" s="64"/>
      <c r="C22" s="64"/>
      <c r="D22" s="65">
        <v>3</v>
      </c>
      <c r="E22" s="66">
        <f>E23+E24</f>
        <v>43987</v>
      </c>
      <c r="F22" s="67">
        <f>+F23+F24</f>
        <v>8.2864102269451969</v>
      </c>
    </row>
    <row r="23" spans="1:8" x14ac:dyDescent="0.2">
      <c r="A23" s="68" t="s">
        <v>21</v>
      </c>
      <c r="B23" s="69"/>
      <c r="C23" s="69"/>
      <c r="D23" s="65">
        <v>4</v>
      </c>
      <c r="E23" s="66">
        <v>43987</v>
      </c>
      <c r="F23" s="67">
        <f>E23/E21*100</f>
        <v>8.2864102269451969</v>
      </c>
    </row>
    <row r="24" spans="1:8" hidden="1" x14ac:dyDescent="0.2">
      <c r="A24" s="68" t="s">
        <v>22</v>
      </c>
      <c r="B24" s="69"/>
      <c r="C24" s="69"/>
      <c r="D24" s="65">
        <v>5</v>
      </c>
      <c r="E24" s="66">
        <v>0</v>
      </c>
      <c r="F24" s="67">
        <v>0</v>
      </c>
    </row>
    <row r="25" spans="1:8" x14ac:dyDescent="0.2">
      <c r="A25" s="63" t="s">
        <v>23</v>
      </c>
      <c r="B25" s="69"/>
      <c r="C25" s="69"/>
      <c r="D25" s="65">
        <v>9</v>
      </c>
      <c r="E25" s="66">
        <f>E26+E27</f>
        <v>112265</v>
      </c>
      <c r="F25" s="67">
        <f>+F26+F27</f>
        <v>21.148835886239173</v>
      </c>
    </row>
    <row r="26" spans="1:8" x14ac:dyDescent="0.2">
      <c r="A26" s="68" t="s">
        <v>24</v>
      </c>
      <c r="B26" s="69"/>
      <c r="C26" s="69"/>
      <c r="D26" s="65">
        <v>10</v>
      </c>
      <c r="E26" s="66">
        <v>10231</v>
      </c>
      <c r="F26" s="67">
        <f>E26/$E$21*100</f>
        <v>1.9273481490412236</v>
      </c>
    </row>
    <row r="27" spans="1:8" x14ac:dyDescent="0.2">
      <c r="A27" s="68" t="s">
        <v>25</v>
      </c>
      <c r="B27" s="69"/>
      <c r="C27" s="69"/>
      <c r="D27" s="65">
        <v>11</v>
      </c>
      <c r="E27" s="66">
        <v>102034</v>
      </c>
      <c r="F27" s="67">
        <f>E27/$E$21*100</f>
        <v>19.22148773719795</v>
      </c>
    </row>
    <row r="28" spans="1:8" x14ac:dyDescent="0.2">
      <c r="A28" s="63" t="s">
        <v>26</v>
      </c>
      <c r="B28" s="69"/>
      <c r="C28" s="69"/>
      <c r="D28" s="65">
        <v>12</v>
      </c>
      <c r="E28" s="66">
        <f>E29+E30</f>
        <v>373036</v>
      </c>
      <c r="F28" s="67">
        <f>+F29+F30+F31</f>
        <v>70.273701898713909</v>
      </c>
    </row>
    <row r="29" spans="1:8" x14ac:dyDescent="0.2">
      <c r="A29" s="68" t="s">
        <v>27</v>
      </c>
      <c r="B29" s="69"/>
      <c r="C29" s="69"/>
      <c r="D29" s="65">
        <v>13</v>
      </c>
      <c r="E29" s="66">
        <v>100881</v>
      </c>
      <c r="F29" s="67">
        <f>E29/$E$21*100</f>
        <v>19.004281949313626</v>
      </c>
      <c r="H29" s="70"/>
    </row>
    <row r="30" spans="1:8" x14ac:dyDescent="0.2">
      <c r="A30" s="68" t="s">
        <v>28</v>
      </c>
      <c r="B30" s="69"/>
      <c r="C30" s="69"/>
      <c r="D30" s="65">
        <v>14</v>
      </c>
      <c r="E30" s="66">
        <v>272155</v>
      </c>
      <c r="F30" s="67">
        <f>E30/$E$21*100</f>
        <v>51.269419949400287</v>
      </c>
      <c r="H30" s="70"/>
    </row>
    <row r="31" spans="1:8" hidden="1" x14ac:dyDescent="0.2">
      <c r="A31" s="68" t="s">
        <v>29</v>
      </c>
      <c r="B31" s="69"/>
      <c r="C31" s="69"/>
      <c r="D31" s="65">
        <v>15</v>
      </c>
      <c r="E31" s="66">
        <v>0</v>
      </c>
      <c r="F31" s="67">
        <f t="shared" ref="F31:F32" si="0">E31/$E$21*100</f>
        <v>0</v>
      </c>
    </row>
    <row r="32" spans="1:8" hidden="1" x14ac:dyDescent="0.2">
      <c r="A32" s="71" t="s">
        <v>30</v>
      </c>
      <c r="B32" s="72"/>
      <c r="C32" s="72"/>
      <c r="D32" s="73">
        <v>24</v>
      </c>
      <c r="E32" s="74">
        <v>0</v>
      </c>
      <c r="F32" s="75">
        <f t="shared" si="0"/>
        <v>0</v>
      </c>
    </row>
    <row r="33" spans="1:6" ht="13.5" thickBot="1" x14ac:dyDescent="0.25">
      <c r="A33" s="76" t="s">
        <v>31</v>
      </c>
      <c r="B33" s="77"/>
      <c r="C33" s="77"/>
      <c r="D33" s="78">
        <v>24</v>
      </c>
      <c r="E33" s="79">
        <v>1545</v>
      </c>
      <c r="F33" s="80">
        <f>E33/$E$21*100</f>
        <v>0.29105198810171934</v>
      </c>
    </row>
    <row r="34" spans="1:6" x14ac:dyDescent="0.2">
      <c r="A34" s="81"/>
      <c r="B34" s="82"/>
      <c r="C34" s="82"/>
      <c r="D34" s="83"/>
      <c r="E34" s="84"/>
      <c r="F34" s="85"/>
    </row>
    <row r="35" spans="1:6" x14ac:dyDescent="0.2">
      <c r="A35" s="81"/>
      <c r="B35" s="82"/>
      <c r="C35" s="82"/>
      <c r="D35" s="83"/>
      <c r="E35" s="84"/>
      <c r="F35" s="85"/>
    </row>
    <row r="36" spans="1:6" ht="15.75" x14ac:dyDescent="0.2">
      <c r="A36" s="86" t="s">
        <v>32</v>
      </c>
      <c r="B36" s="87"/>
      <c r="C36" s="87"/>
      <c r="D36" s="87"/>
      <c r="E36" s="87"/>
      <c r="F36" s="87"/>
    </row>
    <row r="37" spans="1:6" ht="13.5" thickBot="1" x14ac:dyDescent="0.25">
      <c r="B37" s="88"/>
      <c r="C37" s="88"/>
      <c r="D37" s="89"/>
      <c r="E37" s="90"/>
      <c r="F37" s="91"/>
    </row>
    <row r="38" spans="1:6" x14ac:dyDescent="0.2">
      <c r="A38" s="129" t="s">
        <v>33</v>
      </c>
      <c r="B38" s="132" t="s">
        <v>15</v>
      </c>
      <c r="C38" s="135" t="s">
        <v>34</v>
      </c>
      <c r="D38" s="136"/>
      <c r="E38" s="135" t="s">
        <v>35</v>
      </c>
      <c r="F38" s="136"/>
    </row>
    <row r="39" spans="1:6" x14ac:dyDescent="0.2">
      <c r="A39" s="130"/>
      <c r="B39" s="133"/>
      <c r="C39" s="92" t="s">
        <v>36</v>
      </c>
      <c r="D39" s="93" t="s">
        <v>37</v>
      </c>
      <c r="E39" s="92" t="s">
        <v>36</v>
      </c>
      <c r="F39" s="93" t="s">
        <v>37</v>
      </c>
    </row>
    <row r="40" spans="1:6" ht="13.5" thickBot="1" x14ac:dyDescent="0.25">
      <c r="A40" s="131"/>
      <c r="B40" s="134"/>
      <c r="C40" s="137" t="s">
        <v>49</v>
      </c>
      <c r="D40" s="137"/>
      <c r="E40" s="137"/>
      <c r="F40" s="138"/>
    </row>
    <row r="41" spans="1:6" ht="13.5" thickBot="1" x14ac:dyDescent="0.25">
      <c r="A41" s="94" t="s">
        <v>38</v>
      </c>
      <c r="B41" s="95">
        <v>1</v>
      </c>
      <c r="C41" s="96">
        <v>11742563</v>
      </c>
      <c r="D41" s="97">
        <v>5924582</v>
      </c>
      <c r="E41" s="96">
        <v>11620872</v>
      </c>
      <c r="F41" s="98">
        <v>5875473</v>
      </c>
    </row>
    <row r="42" spans="1:6" x14ac:dyDescent="0.2">
      <c r="A42" s="81"/>
      <c r="B42" s="88"/>
      <c r="C42" s="99"/>
      <c r="D42" s="99"/>
      <c r="E42" s="99"/>
      <c r="F42" s="99"/>
    </row>
    <row r="43" spans="1:6" x14ac:dyDescent="0.2">
      <c r="A43" s="81"/>
      <c r="B43" s="88"/>
      <c r="C43" s="88"/>
      <c r="D43" s="89"/>
      <c r="E43" s="90"/>
      <c r="F43" s="91"/>
    </row>
    <row r="44" spans="1:6" x14ac:dyDescent="0.2">
      <c r="A44" s="81"/>
      <c r="B44" s="88"/>
      <c r="C44" s="88"/>
      <c r="D44" s="100"/>
      <c r="E44" s="90"/>
      <c r="F44" s="91"/>
    </row>
    <row r="45" spans="1:6" x14ac:dyDescent="0.2">
      <c r="A45" s="81"/>
      <c r="B45" s="88"/>
      <c r="C45" s="88"/>
      <c r="D45" s="89"/>
      <c r="E45" s="90"/>
      <c r="F45" s="91"/>
    </row>
    <row r="46" spans="1:6" ht="51" x14ac:dyDescent="0.25">
      <c r="A46" s="101" t="s">
        <v>39</v>
      </c>
      <c r="B46" s="102"/>
      <c r="C46" s="102"/>
      <c r="D46" s="103"/>
      <c r="E46" s="103"/>
      <c r="F46" s="104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2019-01-08T10:29:25Z</dcterms:modified>
</cp:coreProperties>
</file>