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E6928226-CDE7-4AEA-9B1C-06667D3D8D6A}" xr6:coauthVersionLast="47" xr6:coauthVersionMax="47" xr10:uidLastSave="{00000000-0000-0000-0000-000000000000}"/>
  <bookViews>
    <workbookView xWindow="-108" yWindow="-108" windowWidth="23256" windowHeight="12576" tabRatio="932" firstSheet="3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60" l="1"/>
  <c r="E30" i="60"/>
  <c r="E20" i="60" s="1"/>
  <c r="E27" i="60"/>
  <c r="E23" i="60"/>
  <c r="E21" i="60"/>
  <c r="F22" i="60" l="1"/>
  <c r="F21" i="60" s="1"/>
  <c r="F31" i="60" l="1"/>
  <c r="F29" i="60"/>
  <c r="F28" i="60"/>
  <c r="F27" i="60" s="1"/>
  <c r="F26" i="60" s="1"/>
  <c r="F35" i="60"/>
  <c r="F34" i="60" s="1"/>
  <c r="F33" i="60" s="1"/>
  <c r="F24" i="60"/>
  <c r="F25" i="60"/>
  <c r="F32" i="60"/>
  <c r="F23" i="60" l="1"/>
  <c r="F30" i="60"/>
  <c r="F20" i="60" l="1"/>
  <c r="D49" i="59" l="1"/>
  <c r="E30" i="59"/>
  <c r="E27" i="59"/>
  <c r="E23" i="59"/>
  <c r="E21" i="59"/>
  <c r="D49" i="58"/>
  <c r="E30" i="58"/>
  <c r="E27" i="58"/>
  <c r="E23" i="58"/>
  <c r="E21" i="58"/>
  <c r="D49" i="57"/>
  <c r="E30" i="57"/>
  <c r="E27" i="57"/>
  <c r="E23" i="57"/>
  <c r="E21" i="57"/>
  <c r="D49" i="56"/>
  <c r="E30" i="56"/>
  <c r="E27" i="56"/>
  <c r="E23" i="56"/>
  <c r="E21" i="56"/>
  <c r="D49" i="55"/>
  <c r="E30" i="55"/>
  <c r="E27" i="55"/>
  <c r="E23" i="55"/>
  <c r="E21" i="55"/>
  <c r="E30" i="54"/>
  <c r="D49" i="54"/>
  <c r="E27" i="54"/>
  <c r="E23" i="54"/>
  <c r="E21" i="54"/>
  <c r="D49" i="53"/>
  <c r="E30" i="53"/>
  <c r="E27" i="53"/>
  <c r="E23" i="53"/>
  <c r="E21" i="53"/>
  <c r="D49" i="52"/>
  <c r="E30" i="52"/>
  <c r="E27" i="52"/>
  <c r="E23" i="52"/>
  <c r="E21" i="52"/>
  <c r="D49" i="51"/>
  <c r="E30" i="51"/>
  <c r="E27" i="51"/>
  <c r="E23" i="51"/>
  <c r="E21" i="51"/>
  <c r="D49" i="50"/>
  <c r="E30" i="50"/>
  <c r="E27" i="50"/>
  <c r="E23" i="50"/>
  <c r="E21" i="50"/>
  <c r="D49" i="49"/>
  <c r="E30" i="49"/>
  <c r="E27" i="49"/>
  <c r="E23" i="49"/>
  <c r="E21" i="49"/>
  <c r="E20" i="59" l="1"/>
  <c r="F35" i="59" s="1"/>
  <c r="F34" i="59" s="1"/>
  <c r="F33" i="59" s="1"/>
  <c r="E20" i="58"/>
  <c r="F24" i="58" s="1"/>
  <c r="E20" i="57"/>
  <c r="F35" i="57" s="1"/>
  <c r="F34" i="57" s="1"/>
  <c r="F33" i="57" s="1"/>
  <c r="E20" i="56"/>
  <c r="F28" i="56" s="1"/>
  <c r="E20" i="55"/>
  <c r="F28" i="55" s="1"/>
  <c r="E20" i="54"/>
  <c r="F29" i="54" s="1"/>
  <c r="E20" i="53"/>
  <c r="F25" i="53" s="1"/>
  <c r="E20" i="52"/>
  <c r="F25" i="52" s="1"/>
  <c r="E20" i="51"/>
  <c r="F25" i="51" s="1"/>
  <c r="E20" i="50"/>
  <c r="F25" i="50" s="1"/>
  <c r="E20" i="49"/>
  <c r="F22" i="49" s="1"/>
  <c r="F21" i="49" s="1"/>
  <c r="F25" i="59" l="1"/>
  <c r="F31" i="59"/>
  <c r="F32" i="59"/>
  <c r="F22" i="59"/>
  <c r="F21" i="59" s="1"/>
  <c r="F29" i="59"/>
  <c r="F24" i="59"/>
  <c r="F28" i="59"/>
  <c r="F22" i="58"/>
  <c r="F21" i="58" s="1"/>
  <c r="F29" i="58"/>
  <c r="F25" i="58"/>
  <c r="F23" i="58" s="1"/>
  <c r="F28" i="58"/>
  <c r="F32" i="58"/>
  <c r="F31" i="58"/>
  <c r="F35" i="58"/>
  <c r="F34" i="58" s="1"/>
  <c r="F33" i="58" s="1"/>
  <c r="F22" i="57"/>
  <c r="F21" i="57" s="1"/>
  <c r="F24" i="57"/>
  <c r="F28" i="57"/>
  <c r="F29" i="57"/>
  <c r="F25" i="57"/>
  <c r="F31" i="57"/>
  <c r="F32" i="57"/>
  <c r="F25" i="56"/>
  <c r="F29" i="56"/>
  <c r="F27" i="56" s="1"/>
  <c r="F26" i="56" s="1"/>
  <c r="F24" i="56"/>
  <c r="F31" i="56"/>
  <c r="F32" i="56"/>
  <c r="F35" i="56"/>
  <c r="F34" i="56" s="1"/>
  <c r="F33" i="56" s="1"/>
  <c r="F22" i="56"/>
  <c r="F21" i="56" s="1"/>
  <c r="F24" i="55"/>
  <c r="F31" i="55"/>
  <c r="F35" i="55"/>
  <c r="F34" i="55" s="1"/>
  <c r="F33" i="55" s="1"/>
  <c r="F29" i="55"/>
  <c r="F27" i="55" s="1"/>
  <c r="F26" i="55" s="1"/>
  <c r="F25" i="55"/>
  <c r="F32" i="55"/>
  <c r="F22" i="55"/>
  <c r="F21" i="55" s="1"/>
  <c r="F31" i="54"/>
  <c r="F22" i="54"/>
  <c r="F21" i="54" s="1"/>
  <c r="F32" i="54"/>
  <c r="F24" i="54"/>
  <c r="F25" i="54"/>
  <c r="F23" i="54" s="1"/>
  <c r="F28" i="54"/>
  <c r="F27" i="54" s="1"/>
  <c r="F26" i="54" s="1"/>
  <c r="F35" i="54"/>
  <c r="F34" i="54" s="1"/>
  <c r="F33" i="54" s="1"/>
  <c r="F32" i="53"/>
  <c r="F22" i="53"/>
  <c r="F21" i="53" s="1"/>
  <c r="F31" i="53"/>
  <c r="F28" i="53"/>
  <c r="F24" i="53"/>
  <c r="F23" i="53" s="1"/>
  <c r="F35" i="53"/>
  <c r="F34" i="53" s="1"/>
  <c r="F33" i="53" s="1"/>
  <c r="F29" i="53"/>
  <c r="F32" i="52"/>
  <c r="F22" i="52"/>
  <c r="F21" i="52" s="1"/>
  <c r="F31" i="52"/>
  <c r="F28" i="52"/>
  <c r="F35" i="52"/>
  <c r="F34" i="52" s="1"/>
  <c r="F33" i="52" s="1"/>
  <c r="F29" i="52"/>
  <c r="F24" i="52"/>
  <c r="F23" i="52" s="1"/>
  <c r="F31" i="51"/>
  <c r="F32" i="51"/>
  <c r="F28" i="51"/>
  <c r="F22" i="51"/>
  <c r="F21" i="51" s="1"/>
  <c r="F35" i="51"/>
  <c r="F34" i="51" s="1"/>
  <c r="F33" i="51" s="1"/>
  <c r="F24" i="51"/>
  <c r="F23" i="51" s="1"/>
  <c r="F29" i="51"/>
  <c r="F32" i="50"/>
  <c r="F35" i="50"/>
  <c r="F34" i="50" s="1"/>
  <c r="F33" i="50" s="1"/>
  <c r="F31" i="50"/>
  <c r="F22" i="50"/>
  <c r="F21" i="50" s="1"/>
  <c r="F28" i="50"/>
  <c r="F29" i="50"/>
  <c r="F27" i="50" s="1"/>
  <c r="F26" i="50" s="1"/>
  <c r="F24" i="50"/>
  <c r="F23" i="50" s="1"/>
  <c r="F28" i="49"/>
  <c r="F35" i="49"/>
  <c r="F34" i="49" s="1"/>
  <c r="F33" i="49" s="1"/>
  <c r="F24" i="49"/>
  <c r="F25" i="49"/>
  <c r="F31" i="49"/>
  <c r="F29" i="49"/>
  <c r="F32" i="49"/>
  <c r="F23" i="59" l="1"/>
  <c r="F27" i="59"/>
  <c r="F26" i="59" s="1"/>
  <c r="F30" i="59"/>
  <c r="F30" i="58"/>
  <c r="F27" i="58"/>
  <c r="F26" i="58" s="1"/>
  <c r="F27" i="57"/>
  <c r="F26" i="57" s="1"/>
  <c r="F23" i="57"/>
  <c r="F30" i="57"/>
  <c r="F30" i="56"/>
  <c r="F23" i="56"/>
  <c r="F30" i="55"/>
  <c r="F23" i="55"/>
  <c r="F30" i="54"/>
  <c r="F20" i="54" s="1"/>
  <c r="F30" i="53"/>
  <c r="F27" i="53"/>
  <c r="F26" i="53" s="1"/>
  <c r="F30" i="52"/>
  <c r="F27" i="52"/>
  <c r="F26" i="52" s="1"/>
  <c r="F27" i="51"/>
  <c r="F26" i="51" s="1"/>
  <c r="F30" i="51"/>
  <c r="F30" i="50"/>
  <c r="F20" i="50" s="1"/>
  <c r="F30" i="49"/>
  <c r="F27" i="49"/>
  <c r="F26" i="49" s="1"/>
  <c r="F23" i="49"/>
  <c r="F20" i="59" l="1"/>
  <c r="F20" i="58"/>
  <c r="F20" i="57"/>
  <c r="F20" i="56"/>
  <c r="F20" i="55"/>
  <c r="F20" i="53"/>
  <c r="F20" i="52"/>
  <c r="F20" i="51"/>
  <c r="F20" i="49"/>
</calcChain>
</file>

<file path=xl/sharedStrings.xml><?xml version="1.0" encoding="utf-8"?>
<sst xmlns="http://schemas.openxmlformats.org/spreadsheetml/2006/main" count="648" uniqueCount="57">
  <si>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</si>
  <si>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</si>
  <si>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</si>
  <si>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</si>
  <si>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</si>
  <si>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</si>
  <si>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</si>
  <si>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</si>
  <si>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</si>
  <si>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</si>
  <si>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</si>
  <si>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</si>
  <si>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</si>
  <si>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</si>
  <si>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</si>
  <si>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</si>
  <si>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</si>
  <si>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</si>
  <si>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</si>
  <si>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</si>
  <si>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</si>
  <si>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</si>
  <si>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</si>
  <si>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</si>
  <si>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</si>
  <si>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</si>
  <si>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</si>
  <si>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</si>
  <si>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</si>
  <si>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</si>
  <si>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</si>
  <si>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</si>
  <si>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</si>
  <si>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</si>
  <si>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</si>
  <si>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</si>
  <si>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</si>
  <si>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</si>
  <si>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</si>
  <si>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</si>
  <si>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Raiffeisen strategie balancovaná</t>
  </si>
  <si>
    <t>CZ0008475506</t>
  </si>
  <si>
    <t xml:space="preserve">  Státní bezkupónové dluhopisy a ostatní cenné papíry přijímané centrální bankou k refinancování</t>
  </si>
  <si>
    <t xml:space="preserve">    Vydané vládními institucemi</t>
  </si>
  <si>
    <t>ISIN</t>
  </si>
  <si>
    <t>za období 1.1. - 31.1.2022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</si>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</sst>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8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0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2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3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36" xfId="1" applyFont="1" applyFill="1" applyBorder="1" applyAlignment="1">
      <alignment horizontal="left" vertical="center" indent="2"/>
    </xf>
    <xf numFmtId="0" fontId="1" fillId="0" borderId="37" xfId="1" applyFont="1" applyBorder="1" applyAlignment="1">
      <alignment vertical="center"/>
    </xf>
    <xf numFmtId="0" fontId="18" fillId="0" borderId="38" xfId="1" applyFont="1" applyFill="1" applyBorder="1" applyAlignment="1" applyProtection="1">
      <alignment horizontal="center" vertical="center" wrapText="1"/>
    </xf>
    <xf numFmtId="3" fontId="4" fillId="0" borderId="39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8" fillId="0" borderId="13" xfId="1" applyFont="1" applyFill="1" applyBorder="1" applyAlignment="1" applyProtection="1">
      <alignment horizontal="center" vertical="center" wrapText="1"/>
    </xf>
    <xf numFmtId="3" fontId="4" fillId="0" borderId="4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2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/>
    <xf numFmtId="4" fontId="4" fillId="0" borderId="40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4" xfId="1" applyFont="1" applyFill="1" applyBorder="1" applyAlignment="1" applyProtection="1">
      <alignment horizontal="center"/>
      <protection hidden="1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1" xfId="1" applyFont="1" applyFill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4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5" xfId="1" applyNumberFormat="1" applyBorder="1" applyAlignment="1">
      <alignment horizontal="right" indent="5"/>
    </xf>
    <xf numFmtId="0" fontId="19" fillId="0" borderId="19" xfId="1" applyFont="1" applyFill="1" applyBorder="1" applyAlignment="1">
      <alignment horizontal="left" vertical="center" wrapText="1"/>
    </xf>
    <xf numFmtId="0" fontId="0" fillId="0" borderId="20" xfId="0" applyFont="1" applyBorder="1" applyAlignment="1">
      <alignment vertical="center" wrapText="1"/>
    </xf>
    <xf numFmtId="0" fontId="0" fillId="0" borderId="43" xfId="0" applyFont="1" applyBorder="1" applyAlignment="1">
      <alignment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DE2052-144F-4F0F-81D4-5FDA2B033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456CA6-E62F-4DB9-BFF5-65E4DFE99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E95B4F-CCCE-44F3-8D00-55E941D66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69BAB0-E23C-4792-B13D-39CF8F226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F09A8F8-4FD8-409D-B633-32F23AD7C1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1DAD72-A8E5-43DD-B7F1-3D6F82E53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EC8861-CE55-4215-92A5-DCCD84793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18D9E32-D935-47D7-B0A2-60145F2DA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C25A74-59A7-45D4-A558-395570A4B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78DF69-F150-4A2B-A384-E173A5EC38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2CB6F3-8C41-4FC9-918D-0E4A5DD16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4D603F-179B-4D9D-ABA1-58BAC4879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F6AE4-4D33-4498-A632-311F3A02A446}">
  <sheetPr>
    <pageSetUpPr fitToPage="1"/>
  </sheetPr>
  <dimension ref="A1:G52"/>
  <sheetViews>
    <sheetView workbookViewId="0">
      <selection activeCell="B31" sqref="B31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44592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3248516</v>
      </c>
      <c r="F20" s="57">
        <f>F23+F27+F30+F35+F21</f>
        <v>100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351010</v>
      </c>
      <c r="F23" s="106">
        <f>F24+F25</f>
        <v>10.805241531825608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186223</v>
      </c>
      <c r="F24" s="106">
        <f>E24/E20*100</f>
        <v>5.7325560348171285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164787</v>
      </c>
      <c r="F25" s="106">
        <f>E25/E20*100</f>
        <v>5.0726854970084796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32.8093504849599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1065817</v>
      </c>
      <c r="F27" s="106">
        <f>F28+F29</f>
        <v>32.8093504849599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579315</v>
      </c>
      <c r="F28" s="106">
        <f>E28/E20*100</f>
        <v>17.833219845615659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486502</v>
      </c>
      <c r="F29" s="106">
        <f>E29/E20*100</f>
        <v>14.976130639344243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1776596</v>
      </c>
      <c r="F30" s="106">
        <f>F31+F32</f>
        <v>54.689464358494774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101533</v>
      </c>
      <c r="F31" s="106">
        <f>E31/E20*100</f>
        <v>3.1255194679662957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1675063</v>
      </c>
      <c r="F32" s="106">
        <f>E32/E20*100</f>
        <v>51.563944890528482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1.6959436247197182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1.6959436247197182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55093</v>
      </c>
      <c r="F35" s="104">
        <f>E35/E20*100</f>
        <v>1.6959436247197182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45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177543267</v>
      </c>
      <c r="D43" s="84">
        <v>29045010</v>
      </c>
      <c r="E43" s="83">
        <v>212159283</v>
      </c>
      <c r="F43" s="85">
        <v>34417410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44592</v>
      </c>
      <c r="E49" s="31"/>
    </row>
    <row r="50" spans="1:6" ht="13.8" thickBot="1" x14ac:dyDescent="0.3">
      <c r="A50" s="81" t="s">
        <v>41</v>
      </c>
      <c r="B50" s="55">
        <v>1</v>
      </c>
      <c r="C50" s="118">
        <v>3175621648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90BD-069B-4F5A-A337-40B7787699D8}">
  <sheetPr>
    <pageSetUpPr fitToPage="1"/>
  </sheetPr>
  <dimension ref="A1:G52"/>
  <sheetViews>
    <sheetView workbookViewId="0">
      <selection activeCell="F44" sqref="F44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44865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2874975</v>
      </c>
      <c r="F20" s="57">
        <f>F23+F27+F30+F35+F21</f>
        <v>99.999999999999986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150484</v>
      </c>
      <c r="F23" s="106">
        <f>F24+F25</f>
        <v>5.2342716023617601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139734</v>
      </c>
      <c r="F24" s="106">
        <f>E24/E20*100</f>
        <v>4.8603553074374561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10750</v>
      </c>
      <c r="F25" s="106">
        <f>E25/E20*100</f>
        <v>0.37391629492430367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37.927773284985086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1090414</v>
      </c>
      <c r="F27" s="106">
        <f>F28+F29</f>
        <v>37.927773284985086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502180</v>
      </c>
      <c r="F28" s="106">
        <f>E28/E20*100</f>
        <v>17.467282324194123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588234</v>
      </c>
      <c r="F29" s="106">
        <f>E29/E20*100</f>
        <v>20.460490960790963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1568902</v>
      </c>
      <c r="F30" s="106">
        <f>F31+F32</f>
        <v>54.570978878077199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106935</v>
      </c>
      <c r="F31" s="106">
        <f>E31/E20*100</f>
        <v>3.7195106044400386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1461967</v>
      </c>
      <c r="F32" s="106">
        <f>E32/E20*100</f>
        <v>50.85146827363716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2.266976234575953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2.266976234575953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65175</v>
      </c>
      <c r="F35" s="104">
        <f>E35/E20*100</f>
        <v>2.266976234575953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54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19924781</v>
      </c>
      <c r="D43" s="84">
        <v>34802696</v>
      </c>
      <c r="E43" s="83">
        <v>21189909</v>
      </c>
      <c r="F43" s="85">
        <v>37024839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44865</v>
      </c>
      <c r="E49" s="31"/>
    </row>
    <row r="50" spans="1:6" ht="13.8" thickBot="1" x14ac:dyDescent="0.3">
      <c r="A50" s="81" t="s">
        <v>41</v>
      </c>
      <c r="B50" s="55">
        <v>1</v>
      </c>
      <c r="C50" s="118">
        <v>2840514183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E45B3-41C8-4BDF-81E8-36583DE34EA3}">
  <sheetPr>
    <pageSetUpPr fitToPage="1"/>
  </sheetPr>
  <dimension ref="A1:G52"/>
  <sheetViews>
    <sheetView topLeftCell="A13" workbookViewId="0">
      <selection activeCell="G8" sqref="G8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44895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2991234</v>
      </c>
      <c r="F20" s="57">
        <f>F23+F27+F30+F35+F21</f>
        <v>100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92299</v>
      </c>
      <c r="F23" s="106">
        <f>F24+F25</f>
        <v>3.0856496014688251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92299</v>
      </c>
      <c r="F24" s="106">
        <f>E24/E20*100</f>
        <v>3.0856496014688251</v>
      </c>
    </row>
    <row r="25" spans="1:7" hidden="1" x14ac:dyDescent="0.25">
      <c r="A25" s="62" t="s">
        <v>20</v>
      </c>
      <c r="B25" s="63"/>
      <c r="C25" s="63"/>
      <c r="D25" s="60">
        <v>5</v>
      </c>
      <c r="E25" s="61">
        <v>0</v>
      </c>
      <c r="F25" s="106">
        <f>E25/E20*100</f>
        <v>0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39.942913192348044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1194786</v>
      </c>
      <c r="F27" s="106">
        <f>F28+F29</f>
        <v>39.942913192348044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535110</v>
      </c>
      <c r="F28" s="106">
        <f>E28/E20*100</f>
        <v>17.889272454110912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659676</v>
      </c>
      <c r="F29" s="106">
        <f>E29/E20*100</f>
        <v>22.053640738237128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1589274</v>
      </c>
      <c r="F30" s="106">
        <f>F31+F32</f>
        <v>53.131048924958726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110384</v>
      </c>
      <c r="F31" s="106">
        <f>E31/E20*100</f>
        <v>3.6902495759275267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1478890</v>
      </c>
      <c r="F32" s="106">
        <f>E32/E20*100</f>
        <v>49.440799349031202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3.8403882812244041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3.8403882812244041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114875</v>
      </c>
      <c r="F35" s="104">
        <f>E35/E20*100</f>
        <v>3.8403882812244041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55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18265147</v>
      </c>
      <c r="D43" s="84">
        <v>38375954</v>
      </c>
      <c r="E43" s="83">
        <v>20174215</v>
      </c>
      <c r="F43" s="85">
        <v>42187317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44895</v>
      </c>
      <c r="E49" s="31"/>
    </row>
    <row r="50" spans="1:6" ht="13.8" thickBot="1" x14ac:dyDescent="0.3">
      <c r="A50" s="81" t="s">
        <v>41</v>
      </c>
      <c r="B50" s="55">
        <v>1</v>
      </c>
      <c r="C50" s="118">
        <v>2944135154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F651B-6D12-4358-84E4-FF02F79FF7C1}">
  <sheetPr>
    <pageSetUpPr fitToPage="1"/>
  </sheetPr>
  <dimension ref="A1:G52"/>
  <sheetViews>
    <sheetView tabSelected="1" workbookViewId="0">
      <selection activeCell="H9" sqref="H9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44926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2888695</v>
      </c>
      <c r="F20" s="57">
        <f>F23+F27+F30+F35+F21</f>
        <v>100</v>
      </c>
    </row>
    <row r="21" spans="1:7" ht="27" customHeight="1" x14ac:dyDescent="0.25">
      <c r="A21" s="120" t="s">
        <v>42</v>
      </c>
      <c r="B21" s="121"/>
      <c r="C21" s="122"/>
      <c r="D21" s="98">
        <v>2</v>
      </c>
      <c r="E21" s="99">
        <f>E22</f>
        <v>519556</v>
      </c>
      <c r="F21" s="106">
        <f>+F22</f>
        <v>17.985837895658765</v>
      </c>
    </row>
    <row r="22" spans="1:7" ht="12.75" customHeight="1" x14ac:dyDescent="0.25">
      <c r="A22" s="120" t="s">
        <v>43</v>
      </c>
      <c r="B22" s="121"/>
      <c r="C22" s="122"/>
      <c r="D22" s="98"/>
      <c r="E22" s="99">
        <v>519556</v>
      </c>
      <c r="F22" s="106">
        <f>E22/E20*100</f>
        <v>17.985837895658765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70670</v>
      </c>
      <c r="F23" s="106">
        <f>F24+F25</f>
        <v>2.4464334240894248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70670</v>
      </c>
      <c r="F24" s="106">
        <f>E24/E20*100</f>
        <v>2.4464334240894248</v>
      </c>
    </row>
    <row r="25" spans="1:7" hidden="1" x14ac:dyDescent="0.25">
      <c r="A25" s="62" t="s">
        <v>20</v>
      </c>
      <c r="B25" s="63"/>
      <c r="C25" s="63"/>
      <c r="D25" s="60">
        <v>5</v>
      </c>
      <c r="E25" s="61">
        <v>0</v>
      </c>
      <c r="F25" s="106">
        <f>E25/E20*100</f>
        <v>0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22.972761056463213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663613</v>
      </c>
      <c r="F27" s="106">
        <f>F28+F29</f>
        <v>22.972761056463213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8510</v>
      </c>
      <c r="F28" s="106">
        <f>E28/E20*100</f>
        <v>0.29459669504741759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655103</v>
      </c>
      <c r="F29" s="106">
        <f>E29/E20*100</f>
        <v>22.678164361415796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1496924</v>
      </c>
      <c r="F30" s="106">
        <f>F31+F32</f>
        <v>51.820077924460698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105151</v>
      </c>
      <c r="F31" s="106">
        <f>E31/E20*100</f>
        <v>3.6400866135054062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1391773</v>
      </c>
      <c r="F32" s="106">
        <f>E32/E20*100</f>
        <v>48.179991310955295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4.7748896993278969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4.7748896993278969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137932</v>
      </c>
      <c r="F35" s="104">
        <f>E35/E20*100</f>
        <v>4.7748896993278969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56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15982782</v>
      </c>
      <c r="D43" s="84">
        <v>33980702</v>
      </c>
      <c r="E43" s="83">
        <v>17819361</v>
      </c>
      <c r="F43" s="85">
        <v>38115998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44926</v>
      </c>
      <c r="E49" s="31"/>
    </row>
    <row r="50" spans="1:6" ht="13.8" thickBot="1" x14ac:dyDescent="0.3">
      <c r="A50" s="81" t="s">
        <v>41</v>
      </c>
      <c r="B50" s="55">
        <v>1</v>
      </c>
      <c r="C50" s="118">
        <v>2821573301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7B3E2-1412-4522-BCCB-E830D0526BF5}">
  <sheetPr>
    <pageSetUpPr fitToPage="1"/>
  </sheetPr>
  <dimension ref="A1:G52"/>
  <sheetViews>
    <sheetView workbookViewId="0">
      <selection activeCell="J13" sqref="J13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44620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3290521</v>
      </c>
      <c r="F20" s="57">
        <f>F23+F27+F30+F35+F21</f>
        <v>100.00000000000001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189411</v>
      </c>
      <c r="F23" s="106">
        <f>F24+F25</f>
        <v>5.7562616983754245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166141</v>
      </c>
      <c r="F24" s="106">
        <f>E24/E20*100</f>
        <v>5.0490788540781235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23270</v>
      </c>
      <c r="F25" s="106">
        <f>E25/E20*100</f>
        <v>0.70718284429730116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39.457520556775052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1298358</v>
      </c>
      <c r="F27" s="106">
        <f>F28+F29</f>
        <v>39.457520556775052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750326</v>
      </c>
      <c r="F28" s="106">
        <f>E28/E20*100</f>
        <v>22.802650400954743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548032</v>
      </c>
      <c r="F29" s="106">
        <f>E29/E20*100</f>
        <v>16.654870155820308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1775166</v>
      </c>
      <c r="F30" s="106">
        <f>F31+F32</f>
        <v>53.947870261274737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97664</v>
      </c>
      <c r="F31" s="106">
        <f>E31/E20*100</f>
        <v>2.9680406233541743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1677502</v>
      </c>
      <c r="F32" s="106">
        <f>E32/E20*100</f>
        <v>50.97982963792056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0.8383474835747895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0.8383474835747895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27586</v>
      </c>
      <c r="F35" s="104">
        <f>E35/E20*100</f>
        <v>0.8383474835747895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46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103651601</v>
      </c>
      <c r="D43" s="84">
        <v>59046804</v>
      </c>
      <c r="E43" s="83">
        <v>121734431</v>
      </c>
      <c r="F43" s="85">
        <v>69203485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44620</v>
      </c>
      <c r="E49" s="31"/>
    </row>
    <row r="50" spans="1:6" ht="13.8" thickBot="1" x14ac:dyDescent="0.3">
      <c r="A50" s="81" t="s">
        <v>41</v>
      </c>
      <c r="B50" s="55">
        <v>1</v>
      </c>
      <c r="C50" s="118">
        <v>3181468992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A8EAB-8B96-41F2-A634-5CB75F03A6B2}">
  <sheetPr>
    <pageSetUpPr fitToPage="1"/>
  </sheetPr>
  <dimension ref="A1:G52"/>
  <sheetViews>
    <sheetView topLeftCell="A35" workbookViewId="0">
      <selection activeCell="G6" sqref="G6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44651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3125783</v>
      </c>
      <c r="F20" s="57">
        <f>F23+F27+F30+F35+F21</f>
        <v>100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188286</v>
      </c>
      <c r="F23" s="106">
        <f>F24+F25</f>
        <v>6.0236427160810591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172526</v>
      </c>
      <c r="F24" s="106">
        <f>E24/E20*100</f>
        <v>5.5194490468468222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15760</v>
      </c>
      <c r="F25" s="106">
        <f>E25/E20*100</f>
        <v>0.5041936692342367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37.899111998497659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1184644</v>
      </c>
      <c r="F27" s="106">
        <f>F28+F29</f>
        <v>37.899111998497659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608376</v>
      </c>
      <c r="F28" s="106">
        <f>E28/E20*100</f>
        <v>19.463155311805075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576268</v>
      </c>
      <c r="F29" s="106">
        <f>E29/E20*100</f>
        <v>18.435956686692581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1691305</v>
      </c>
      <c r="F30" s="106">
        <f>F31+F32</f>
        <v>54.108202648744331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101972</v>
      </c>
      <c r="F31" s="106">
        <f>E31/E20*100</f>
        <v>3.2622866014691358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1589333</v>
      </c>
      <c r="F32" s="106">
        <f>E32/E20*100</f>
        <v>50.845916047275196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1.9690426366769542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1.9690426366769542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61548</v>
      </c>
      <c r="F35" s="104">
        <f>E35/E20*100</f>
        <v>1.9690426366769542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47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47719166</v>
      </c>
      <c r="D43" s="84">
        <v>139963372</v>
      </c>
      <c r="E43" s="83">
        <v>54696077</v>
      </c>
      <c r="F43" s="85">
        <v>160640002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44651</v>
      </c>
      <c r="E49" s="31"/>
    </row>
    <row r="50" spans="1:6" ht="13.8" thickBot="1" x14ac:dyDescent="0.3">
      <c r="A50" s="81" t="s">
        <v>41</v>
      </c>
      <c r="B50" s="55">
        <v>1</v>
      </c>
      <c r="C50" s="118">
        <v>3083845195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30E20-28BF-4FA8-8B08-1BDB67809648}">
  <sheetPr>
    <pageSetUpPr fitToPage="1"/>
  </sheetPr>
  <dimension ref="A1:G52"/>
  <sheetViews>
    <sheetView workbookViewId="0">
      <selection activeCell="G4" sqref="G4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44681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3076274</v>
      </c>
      <c r="F20" s="57">
        <f>F23+F27+F30+F35+F21</f>
        <v>100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202582</v>
      </c>
      <c r="F23" s="106">
        <f>F24+F25</f>
        <v>6.5853041699146431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169092</v>
      </c>
      <c r="F24" s="106">
        <f>E24/E20*100</f>
        <v>5.4966495182158672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33490</v>
      </c>
      <c r="F25" s="106">
        <f>E25/E20*100</f>
        <v>1.0886546516987758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38.742680268402623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1191831</v>
      </c>
      <c r="F27" s="106">
        <f>F28+F29</f>
        <v>38.742680268402623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592403</v>
      </c>
      <c r="F28" s="106">
        <f>E28/E20*100</f>
        <v>19.257159797859359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599428</v>
      </c>
      <c r="F29" s="106">
        <f>E29/E20*100</f>
        <v>19.485520470543261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1641667</v>
      </c>
      <c r="F30" s="106">
        <f>F31+F32</f>
        <v>53.365434938500279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94274</v>
      </c>
      <c r="F31" s="106">
        <f>E31/E20*100</f>
        <v>3.0645514671319916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1547393</v>
      </c>
      <c r="F32" s="106">
        <f>E32/E20*100</f>
        <v>50.300883471368287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1.3065806231824604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1.3065806231824604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40194</v>
      </c>
      <c r="F35" s="104">
        <f>E35/E20*100</f>
        <v>1.3065806231824604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48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55042052</v>
      </c>
      <c r="D43" s="84">
        <v>39748495</v>
      </c>
      <c r="E43" s="83">
        <v>63197823</v>
      </c>
      <c r="F43" s="85">
        <v>45873245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44681</v>
      </c>
      <c r="E49" s="31"/>
    </row>
    <row r="50" spans="1:6" ht="13.8" thickBot="1" x14ac:dyDescent="0.3">
      <c r="A50" s="81" t="s">
        <v>41</v>
      </c>
      <c r="B50" s="55">
        <v>1</v>
      </c>
      <c r="C50" s="118">
        <v>2983907913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A5856-9A61-414E-A119-52984EBBC530}">
  <sheetPr>
    <pageSetUpPr fitToPage="1"/>
  </sheetPr>
  <dimension ref="A1:G52"/>
  <sheetViews>
    <sheetView workbookViewId="0">
      <selection activeCell="I5" sqref="I5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44712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3016640</v>
      </c>
      <c r="F20" s="57">
        <f>F23+F27+F30+F35+F21</f>
        <v>100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141762</v>
      </c>
      <c r="F23" s="106">
        <f>F24+F25</f>
        <v>4.6993343587567624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130012</v>
      </c>
      <c r="F24" s="106">
        <f>E24/E20*100</f>
        <v>4.3098281531770448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11750</v>
      </c>
      <c r="F25" s="106">
        <f>E25/E20*100</f>
        <v>0.38950620557971782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39.656936193911108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1196307</v>
      </c>
      <c r="F27" s="106">
        <f>F28+F29</f>
        <v>39.656936193911108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600191</v>
      </c>
      <c r="F28" s="106">
        <f>E28/E20*100</f>
        <v>19.896010130476292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596116</v>
      </c>
      <c r="F29" s="106">
        <f>E29/E20*100</f>
        <v>19.760926063434813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1638715</v>
      </c>
      <c r="F30" s="106">
        <f>F31+F32</f>
        <v>54.322524398005726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109383</v>
      </c>
      <c r="F31" s="106">
        <f>E31/E20*100</f>
        <v>3.6259878540362784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1529332</v>
      </c>
      <c r="F32" s="106">
        <f>E32/E20*100</f>
        <v>50.696536543969451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1.3212050493264027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1.3212050493264027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39856</v>
      </c>
      <c r="F35" s="104">
        <f>E35/E20*100</f>
        <v>1.3212050493264027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49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42993296</v>
      </c>
      <c r="D43" s="84">
        <v>62440059</v>
      </c>
      <c r="E43" s="83">
        <v>47357650</v>
      </c>
      <c r="F43" s="85">
        <v>68722173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44712</v>
      </c>
      <c r="E49" s="31"/>
    </row>
    <row r="50" spans="1:6" ht="13.8" thickBot="1" x14ac:dyDescent="0.3">
      <c r="A50" s="81" t="s">
        <v>41</v>
      </c>
      <c r="B50" s="55">
        <v>1</v>
      </c>
      <c r="C50" s="118">
        <v>2941954427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1247E-7AD3-4C92-98A1-D376D00663BB}">
  <sheetPr>
    <pageSetUpPr fitToPage="1"/>
  </sheetPr>
  <dimension ref="A1:G52"/>
  <sheetViews>
    <sheetView workbookViewId="0">
      <selection activeCell="E35" sqref="E35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44742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2852293</v>
      </c>
      <c r="F20" s="57">
        <f>F23+F27+F30+F35+F21</f>
        <v>100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135018</v>
      </c>
      <c r="F23" s="106">
        <f>F24+F25</f>
        <v>4.7336651599257165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115018</v>
      </c>
      <c r="F24" s="106">
        <f>E24/E20*100</f>
        <v>4.0324749245606961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20000</v>
      </c>
      <c r="F25" s="106">
        <f>E25/E20*100</f>
        <v>0.70119023536502034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41.357111629134877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1179626</v>
      </c>
      <c r="F27" s="106">
        <f>F28+F29</f>
        <v>41.357111629134877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591178</v>
      </c>
      <c r="F28" s="106">
        <f>E28/E20*100</f>
        <v>20.726412048131102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588448</v>
      </c>
      <c r="F29" s="106">
        <f>E29/E20*100</f>
        <v>20.630699581003775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1505586</v>
      </c>
      <c r="F30" s="106">
        <f>F31+F32</f>
        <v>52.785110085113978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82880</v>
      </c>
      <c r="F31" s="106">
        <f>E31/E20*100</f>
        <v>2.9057323353526443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1422706</v>
      </c>
      <c r="F32" s="106">
        <f>E32/E20*100</f>
        <v>49.879377749761332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1.1241131258254324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1.1241131258254324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32063</v>
      </c>
      <c r="F35" s="104">
        <f>E35/E20*100</f>
        <v>1.1241131258254324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50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41655209</v>
      </c>
      <c r="D43" s="84">
        <v>52525929</v>
      </c>
      <c r="E43" s="83">
        <v>44763856</v>
      </c>
      <c r="F43" s="85">
        <v>56638885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44742</v>
      </c>
      <c r="E49" s="31"/>
    </row>
    <row r="50" spans="1:6" ht="13.8" thickBot="1" x14ac:dyDescent="0.3">
      <c r="A50" s="81" t="s">
        <v>41</v>
      </c>
      <c r="B50" s="55">
        <v>1</v>
      </c>
      <c r="C50" s="118">
        <v>2796700315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EA0A8-8544-4E6B-B039-9978AED91642}">
  <sheetPr>
    <pageSetUpPr fitToPage="1"/>
  </sheetPr>
  <dimension ref="A1:G52"/>
  <sheetViews>
    <sheetView workbookViewId="0">
      <selection activeCell="F27" sqref="F27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44773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3010581</v>
      </c>
      <c r="F20" s="57">
        <f>F23+F27+F30+F35+F21</f>
        <v>100.00000000000001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131753</v>
      </c>
      <c r="F23" s="106">
        <f>F24+F25</f>
        <v>4.3763313460092927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84503</v>
      </c>
      <c r="F24" s="106">
        <f>E24/E20*100</f>
        <v>2.806866847296253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47250</v>
      </c>
      <c r="F25" s="106">
        <f>E25/E20*100</f>
        <v>1.5694644987130393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40.410571912863332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1216593</v>
      </c>
      <c r="F27" s="106">
        <f>F28+F29</f>
        <v>40.410571912863332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621227</v>
      </c>
      <c r="F28" s="106">
        <f>E28/E20*100</f>
        <v>20.634787770201168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595366</v>
      </c>
      <c r="F29" s="106">
        <f>E29/E20*100</f>
        <v>19.775784142662165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1623283</v>
      </c>
      <c r="F30" s="106">
        <f>F31+F32</f>
        <v>53.919260102950233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82570</v>
      </c>
      <c r="F31" s="106">
        <f>E31/E20*100</f>
        <v>2.7426599716134525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1540713</v>
      </c>
      <c r="F32" s="106">
        <f>E32/E20*100</f>
        <v>51.176600131336784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1.2938366381771493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1.2938366381771493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38952</v>
      </c>
      <c r="F35" s="104">
        <f>E35/E20*100</f>
        <v>1.2938366381771493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51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27229159</v>
      </c>
      <c r="D43" s="84">
        <v>23271445</v>
      </c>
      <c r="E43" s="83">
        <v>29418473</v>
      </c>
      <c r="F43" s="85">
        <v>25100872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44773</v>
      </c>
      <c r="E49" s="31"/>
    </row>
    <row r="50" spans="1:6" ht="13.8" thickBot="1" x14ac:dyDescent="0.3">
      <c r="A50" s="81" t="s">
        <v>41</v>
      </c>
      <c r="B50" s="55">
        <v>1</v>
      </c>
      <c r="C50" s="118">
        <v>2949038245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357C9-A786-4D02-ADB9-B72419231BF8}">
  <sheetPr>
    <pageSetUpPr fitToPage="1"/>
  </sheetPr>
  <dimension ref="A1:G52"/>
  <sheetViews>
    <sheetView topLeftCell="A35" workbookViewId="0">
      <selection activeCell="F32" sqref="F32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44804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2975291</v>
      </c>
      <c r="F20" s="57">
        <f>F23+F27+F30+F35+F21</f>
        <v>100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109301</v>
      </c>
      <c r="F23" s="106">
        <f>F24+F25</f>
        <v>3.6736238572966471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70801</v>
      </c>
      <c r="F24" s="106">
        <f>E24/E20*100</f>
        <v>2.3796327821379486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38500</v>
      </c>
      <c r="F25" s="106">
        <f>E25/E20*100</f>
        <v>1.2939910751586987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40.728957268381478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1211805</v>
      </c>
      <c r="F27" s="106">
        <f>F28+F29</f>
        <v>40.728957268381478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617860</v>
      </c>
      <c r="F28" s="106">
        <f>E28/E20*100</f>
        <v>20.766372096040353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593945</v>
      </c>
      <c r="F29" s="106">
        <f>E29/E20*100</f>
        <v>19.962585172341125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1611734</v>
      </c>
      <c r="F30" s="106">
        <f>F31+F32</f>
        <v>54.170634065709876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86488</v>
      </c>
      <c r="F31" s="106">
        <f>E31/E20*100</f>
        <v>2.9068753274889749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1525246</v>
      </c>
      <c r="F32" s="106">
        <f>E32/E20*100</f>
        <v>51.263758738220901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1.4267848086119979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1.4267848086119979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42451</v>
      </c>
      <c r="F35" s="104">
        <f>E35/E20*100</f>
        <v>1.4267848086119979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52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30293386</v>
      </c>
      <c r="D43" s="84">
        <v>24783778</v>
      </c>
      <c r="E43" s="83">
        <v>34198120</v>
      </c>
      <c r="F43" s="85">
        <v>27893407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44804</v>
      </c>
      <c r="E49" s="31"/>
    </row>
    <row r="50" spans="1:6" ht="13.8" thickBot="1" x14ac:dyDescent="0.3">
      <c r="A50" s="81" t="s">
        <v>41</v>
      </c>
      <c r="B50" s="55">
        <v>1</v>
      </c>
      <c r="C50" s="118">
        <v>2902192771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AC7A-1305-4E61-B448-88D2CA31D356}">
  <sheetPr>
    <pageSetUpPr fitToPage="1"/>
  </sheetPr>
  <dimension ref="A1:G52"/>
  <sheetViews>
    <sheetView topLeftCell="A30" workbookViewId="0">
      <selection activeCell="G5" sqref="G5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44834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2821725</v>
      </c>
      <c r="F20" s="57">
        <f>F23+F27+F30+F35+F21</f>
        <v>100</v>
      </c>
    </row>
    <row r="21" spans="1:7" ht="27" hidden="1" customHeight="1" x14ac:dyDescent="0.25">
      <c r="A21" s="120" t="s">
        <v>42</v>
      </c>
      <c r="B21" s="121"/>
      <c r="C21" s="12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20" t="s">
        <v>43</v>
      </c>
      <c r="B22" s="121"/>
      <c r="C22" s="12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157113</v>
      </c>
      <c r="F23" s="106">
        <f>F24+F25</f>
        <v>5.5679770353241373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127363</v>
      </c>
      <c r="F24" s="106">
        <f>E24/E20*100</f>
        <v>4.5136574258653841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29750</v>
      </c>
      <c r="F25" s="106">
        <f>E25/E20*100</f>
        <v>1.054319609458753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39.105759774605957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1103457</v>
      </c>
      <c r="F27" s="106">
        <f>F28+F29</f>
        <v>39.105759774605957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515543</v>
      </c>
      <c r="F28" s="106">
        <f>E28/E20*100</f>
        <v>18.2704905687124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587914</v>
      </c>
      <c r="F29" s="106">
        <f>E29/E20*100</f>
        <v>20.83526920589356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1487485</v>
      </c>
      <c r="F30" s="106">
        <f>F31+F32</f>
        <v>52.715448883218599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93345</v>
      </c>
      <c r="F31" s="106">
        <f>E31/E20*100</f>
        <v>3.3080828216782288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1394140</v>
      </c>
      <c r="F32" s="106">
        <f>E32/E20*100</f>
        <v>49.407366061540372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2.6108143068513057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2.6108143068513057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73670</v>
      </c>
      <c r="F35" s="104">
        <f>E35/E20*100</f>
        <v>2.6108143068513057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23" t="s">
        <v>31</v>
      </c>
      <c r="B40" s="126" t="s">
        <v>13</v>
      </c>
      <c r="C40" s="108" t="s">
        <v>32</v>
      </c>
      <c r="D40" s="109"/>
      <c r="E40" s="108" t="s">
        <v>33</v>
      </c>
      <c r="F40" s="109"/>
    </row>
    <row r="41" spans="1:7" x14ac:dyDescent="0.25">
      <c r="A41" s="124"/>
      <c r="B41" s="12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25"/>
      <c r="B42" s="115"/>
      <c r="C42" s="110" t="s">
        <v>53</v>
      </c>
      <c r="D42" s="110"/>
      <c r="E42" s="110"/>
      <c r="F42" s="111"/>
    </row>
    <row r="43" spans="1:7" ht="13.8" thickBot="1" x14ac:dyDescent="0.3">
      <c r="A43" s="81" t="s">
        <v>41</v>
      </c>
      <c r="B43" s="82">
        <v>1</v>
      </c>
      <c r="C43" s="83">
        <v>22795460</v>
      </c>
      <c r="D43" s="84">
        <v>28742390</v>
      </c>
      <c r="E43" s="83">
        <v>24983607</v>
      </c>
      <c r="F43" s="85">
        <v>31273173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12" t="s">
        <v>31</v>
      </c>
      <c r="B48" s="114" t="s">
        <v>13</v>
      </c>
      <c r="C48" s="116" t="s">
        <v>37</v>
      </c>
      <c r="D48" s="117"/>
      <c r="E48" s="88"/>
    </row>
    <row r="49" spans="1:6" ht="13.8" thickBot="1" x14ac:dyDescent="0.3">
      <c r="A49" s="113"/>
      <c r="B49" s="115"/>
      <c r="C49" s="89" t="s">
        <v>38</v>
      </c>
      <c r="D49" s="90">
        <f>F19</f>
        <v>44834</v>
      </c>
      <c r="E49" s="31"/>
    </row>
    <row r="50" spans="1:6" ht="13.8" thickBot="1" x14ac:dyDescent="0.3">
      <c r="A50" s="81" t="s">
        <v>41</v>
      </c>
      <c r="B50" s="55">
        <v>1</v>
      </c>
      <c r="C50" s="118">
        <v>2766799962</v>
      </c>
      <c r="D50" s="11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2018-06-07T10:23:01Z</cp:lastPrinted>
  <dcterms:created xsi:type="dcterms:W3CDTF">2018-02-08T09:18:22Z</dcterms:created>
  <dcterms:modified xsi:type="dcterms:W3CDTF">2023-01-06T13:07:46Z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2020-11-24T10:29:52Z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2a185f12-ac90-49de-a6f2-70bb7c9df875</vt:lpwstr>
  </property>
  <property fmtid="{D5CDD505-2E9C-101B-9397-08002B2CF9AE}" pid="8" name="MSIP_Label_2a6524ed-fb1a-49fd-bafe-15c5e5ffd047_ContentBits">
    <vt:lpwstr>0</vt:lpwstr>
  </property>
</Properties>
</file>