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tabRatio="932" firstSheet="5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1" i="26" l="1"/>
  <c r="F21" i="26"/>
  <c r="E22" i="26" l="1"/>
  <c r="E31" i="26" l="1"/>
  <c r="E28" i="26"/>
  <c r="E24" i="26"/>
  <c r="F26" i="26" s="1"/>
  <c r="F23" i="26" l="1"/>
  <c r="F22" i="26" s="1"/>
  <c r="E29" i="25"/>
  <c r="E26" i="25"/>
  <c r="F24" i="25"/>
  <c r="E22" i="25"/>
  <c r="F36" i="26" l="1"/>
  <c r="F34" i="26"/>
  <c r="F33" i="26"/>
  <c r="F29" i="26"/>
  <c r="F27" i="26"/>
  <c r="F32" i="26"/>
  <c r="F35" i="26"/>
  <c r="F30" i="26"/>
  <c r="F25" i="26"/>
  <c r="F24" i="26" s="1"/>
  <c r="F28" i="26"/>
  <c r="E21" i="25"/>
  <c r="F33" i="25" s="1"/>
  <c r="E29" i="24"/>
  <c r="E26" i="24"/>
  <c r="E22" i="24"/>
  <c r="F24" i="24" s="1"/>
  <c r="F31" i="26" l="1"/>
  <c r="F30" i="25"/>
  <c r="F25" i="25"/>
  <c r="F34" i="25"/>
  <c r="F31" i="25"/>
  <c r="F27" i="25"/>
  <c r="F32" i="25"/>
  <c r="F23" i="25"/>
  <c r="F28" i="25"/>
  <c r="E21" i="24"/>
  <c r="F33" i="24" s="1"/>
  <c r="F31" i="23"/>
  <c r="F30" i="23"/>
  <c r="F29" i="23"/>
  <c r="F22" i="25" l="1"/>
  <c r="F29" i="25"/>
  <c r="F26" i="25"/>
  <c r="F30" i="24"/>
  <c r="F25" i="24"/>
  <c r="F34" i="24"/>
  <c r="F31" i="24"/>
  <c r="F27" i="24"/>
  <c r="F32" i="24"/>
  <c r="F23" i="24"/>
  <c r="F28" i="24"/>
  <c r="E29" i="23"/>
  <c r="E26" i="23"/>
  <c r="E22" i="23"/>
  <c r="F24" i="23" s="1"/>
  <c r="F21" i="25" l="1"/>
  <c r="F29" i="24"/>
  <c r="F22" i="24"/>
  <c r="F26" i="24"/>
  <c r="E21" i="23"/>
  <c r="F34" i="23" s="1"/>
  <c r="E29" i="22"/>
  <c r="E26" i="22"/>
  <c r="E22" i="22"/>
  <c r="F24" i="22" s="1"/>
  <c r="F21" i="24" l="1"/>
  <c r="F25" i="23"/>
  <c r="F27" i="23"/>
  <c r="F32" i="23"/>
  <c r="F23" i="23"/>
  <c r="F22" i="23" s="1"/>
  <c r="F28" i="23"/>
  <c r="F33" i="23"/>
  <c r="E21" i="22"/>
  <c r="F33" i="22" s="1"/>
  <c r="E29" i="21"/>
  <c r="E26" i="21"/>
  <c r="E22" i="21"/>
  <c r="F24" i="21" s="1"/>
  <c r="F26" i="23" l="1"/>
  <c r="F30" i="22"/>
  <c r="F25" i="22"/>
  <c r="F34" i="22"/>
  <c r="F31" i="22"/>
  <c r="F27" i="22"/>
  <c r="F32" i="22"/>
  <c r="F23" i="22"/>
  <c r="F28" i="22"/>
  <c r="E21" i="21"/>
  <c r="F34" i="21" s="1"/>
  <c r="E29" i="20"/>
  <c r="E26" i="20"/>
  <c r="E22" i="20"/>
  <c r="F24" i="20" s="1"/>
  <c r="F21" i="23" l="1"/>
  <c r="F29" i="22"/>
  <c r="F22" i="22"/>
  <c r="F26" i="22"/>
  <c r="F32" i="21"/>
  <c r="F31" i="21"/>
  <c r="F27" i="21"/>
  <c r="F25" i="21"/>
  <c r="F30" i="21"/>
  <c r="F33" i="21"/>
  <c r="F28" i="21"/>
  <c r="F26" i="21" s="1"/>
  <c r="F23" i="21"/>
  <c r="E21" i="20"/>
  <c r="F34" i="20" s="1"/>
  <c r="E29" i="19"/>
  <c r="E26" i="19"/>
  <c r="E22" i="19"/>
  <c r="F24" i="19" s="1"/>
  <c r="F21" i="22" l="1"/>
  <c r="F29" i="21"/>
  <c r="F22" i="21"/>
  <c r="F32" i="20"/>
  <c r="F31" i="20"/>
  <c r="F27" i="20"/>
  <c r="F25" i="20"/>
  <c r="F30" i="20"/>
  <c r="F33" i="20"/>
  <c r="F28" i="20"/>
  <c r="F26" i="20" s="1"/>
  <c r="F23" i="20"/>
  <c r="F22" i="20" s="1"/>
  <c r="E21" i="19"/>
  <c r="F33" i="19" s="1"/>
  <c r="E29" i="18"/>
  <c r="E26" i="18"/>
  <c r="E22" i="18"/>
  <c r="F24" i="18" s="1"/>
  <c r="F21" i="21" l="1"/>
  <c r="F29" i="20"/>
  <c r="F21" i="20" s="1"/>
  <c r="F30" i="19"/>
  <c r="F25" i="19"/>
  <c r="F34" i="19"/>
  <c r="F31" i="19"/>
  <c r="F27" i="19"/>
  <c r="F32" i="19"/>
  <c r="F23" i="19"/>
  <c r="F28" i="19"/>
  <c r="E21" i="18"/>
  <c r="F34" i="18" s="1"/>
  <c r="F32" i="18"/>
  <c r="E29" i="17"/>
  <c r="F29" i="19" l="1"/>
  <c r="F22" i="19"/>
  <c r="F26" i="19"/>
  <c r="F31" i="18"/>
  <c r="F27" i="18"/>
  <c r="F25" i="18"/>
  <c r="F30" i="18"/>
  <c r="F33" i="18"/>
  <c r="F28" i="18"/>
  <c r="F26" i="18" s="1"/>
  <c r="F23" i="18"/>
  <c r="F29" i="18"/>
  <c r="E26" i="17"/>
  <c r="E22" i="17"/>
  <c r="F24" i="17" s="1"/>
  <c r="F21" i="19" l="1"/>
  <c r="F22" i="18"/>
  <c r="F21" i="18" s="1"/>
  <c r="E21" i="17"/>
  <c r="E21" i="15"/>
  <c r="E21" i="16"/>
  <c r="E29" i="16"/>
  <c r="E22" i="16"/>
  <c r="F25" i="17" l="1"/>
  <c r="F27" i="17"/>
  <c r="F31" i="17"/>
  <c r="F34" i="17"/>
  <c r="F23" i="17"/>
  <c r="F22" i="17" s="1"/>
  <c r="F28" i="17"/>
  <c r="F30" i="17"/>
  <c r="F32" i="17"/>
  <c r="F33" i="17"/>
  <c r="E26" i="16"/>
  <c r="F29" i="17" l="1"/>
  <c r="F21" i="17"/>
  <c r="F26" i="17"/>
  <c r="F32" i="16"/>
  <c r="F24" i="16"/>
  <c r="E28" i="15"/>
  <c r="E25" i="15"/>
  <c r="E22" i="15"/>
  <c r="F31" i="16" l="1"/>
  <c r="F30" i="16"/>
  <c r="F29" i="16" s="1"/>
  <c r="F28" i="16"/>
  <c r="F27" i="16"/>
  <c r="F26" i="16" s="1"/>
  <c r="F34" i="16"/>
  <c r="F23" i="16"/>
  <c r="F22" i="16" s="1"/>
  <c r="F33" i="16"/>
  <c r="F25" i="16"/>
  <c r="F32" i="15"/>
  <c r="F21" i="16" l="1"/>
  <c r="F30" i="15"/>
  <c r="F31" i="15"/>
  <c r="F24" i="15"/>
  <c r="F26" i="15"/>
  <c r="F27" i="15"/>
  <c r="F33" i="15"/>
  <c r="F29" i="15"/>
  <c r="F23" i="15"/>
  <c r="F25" i="15" l="1"/>
  <c r="F28" i="15"/>
  <c r="F22" i="15"/>
  <c r="F21" i="15" l="1"/>
</calcChain>
</file>

<file path=xl/sharedStrings.xml><?xml version="1.0" encoding="utf-8"?>
<sst xmlns="http://schemas.openxmlformats.org/spreadsheetml/2006/main" count="613" uniqueCount="57">
  <si>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</si>
  <si>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</si>
  <si>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</si>
  <si>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</si>
  <si>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</si>
  <si>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</si>
  <si>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</si>
  <si>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</si>
  <si>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</si>
  <si>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</si>
  <si>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</si>
  <si>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</si>
  <si>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</si>
  <si>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</si>
  <si>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</si>
  <si>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</si>
  <si>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</si>
  <si>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</si>
  <si>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</si>
  <si>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</si>
  <si>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</si>
  <si>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</si>
  <si>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</si>
  <si>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</si>
  <si>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</si>
  <si>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</si>
  <si>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</si>
  <si>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</si>
  <si>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</si>
  <si>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</si>
  <si>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</si>
  <si>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</si>
  <si>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</si>
  <si>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</si>
  <si>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</si>
  <si>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</si>
  <si>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</si>
  <si>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</si>
  <si>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</si>
  <si>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</si>
  <si>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Raiffeisen strategie balancovaná</t>
  </si>
  <si>
    <t>Třída Kapitalizační  CZ0008475506</t>
  </si>
  <si>
    <t>CZ0008475506</t>
  </si>
  <si>
    <t>za období 1.1. - 31.1.2019</t>
  </si>
  <si>
    <t>za období 1.2. - 28.2.2019</t>
  </si>
  <si>
    <t>za období 1.3. - 31.3.2019</t>
  </si>
  <si>
    <t>za období 1.4. - 30.4.2019</t>
  </si>
  <si>
    <t>za období 1.5. - 31.5.2019</t>
  </si>
  <si>
    <t>za období 1.6. - 30.6.2019</t>
  </si>
  <si>
    <t>za období 1.7. - 31.7.2019</t>
  </si>
  <si>
    <t>za období 1.8. - 31.8.2019</t>
  </si>
  <si>
    <t>za období 1.9. - 30.9.2019</t>
  </si>
  <si>
    <t>za období 1.10. - 31.10.2019</t>
  </si>
  <si>
    <t>za období 1.11. - 30.11.2019</t>
  </si>
  <si>
    <t>za období 1.12. - 31.12.2019</t>
  </si>
  <si>
    <t xml:space="preserve">  Státní bezkupónové dluhopisy a ostatní cenné papíry přijímané centrální bankou k refinancování</t>
  </si>
  <si>
    <t xml:space="preserve">    Vydané vládními institucemi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</si>
</sst>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48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3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4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37" xfId="1" applyFont="1" applyFill="1" applyBorder="1" applyAlignment="1">
      <alignment horizontal="left" vertical="center" indent="2"/>
    </xf>
    <xf numFmtId="0" fontId="1" fillId="0" borderId="38" xfId="1" applyFont="1" applyBorder="1" applyAlignment="1">
      <alignment vertical="center"/>
    </xf>
    <xf numFmtId="0" fontId="18" fillId="0" borderId="39" xfId="1" applyFont="1" applyFill="1" applyBorder="1" applyAlignment="1" applyProtection="1">
      <alignment horizontal="center" vertical="center" wrapText="1"/>
    </xf>
    <xf numFmtId="3" fontId="4" fillId="0" borderId="40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8" fillId="0" borderId="13" xfId="1" applyFont="1" applyFill="1" applyBorder="1" applyAlignment="1" applyProtection="1">
      <alignment horizontal="center" vertical="center" wrapText="1"/>
    </xf>
    <xf numFmtId="3" fontId="4" fillId="0" borderId="4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3" xfId="1" applyNumberFormat="1" applyFont="1" applyFill="1" applyBorder="1" applyAlignment="1" applyProtection="1">
      <alignment horizontal="right" vertical="center" wrapText="1" indent="2"/>
      <protection locked="0"/>
    </xf>
    <xf numFmtId="4" fontId="1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4" fontId="1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4" fontId="1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21" fillId="0" borderId="0" xfId="1" applyFont="1"/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4" fontId="4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17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5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6" xfId="1" applyNumberFormat="1" applyBorder="1" applyAlignment="1">
      <alignment horizontal="right" indent="5"/>
    </xf>
    <xf numFmtId="0" fontId="9" fillId="0" borderId="0" xfId="1" applyFont="1" applyFill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29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0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2" xfId="1" applyFont="1" applyFill="1" applyBorder="1" applyAlignment="1">
      <alignment horizontal="center"/>
    </xf>
    <xf numFmtId="0" fontId="19" fillId="0" borderId="19" xfId="1" applyFont="1" applyFill="1" applyBorder="1" applyAlignment="1">
      <alignment horizontal="left" vertical="center" wrapText="1"/>
    </xf>
    <xf numFmtId="0" fontId="0" fillId="0" borderId="20" xfId="0" applyFont="1" applyBorder="1" applyAlignment="1">
      <alignment vertical="center" wrapText="1"/>
    </xf>
    <xf numFmtId="0" fontId="0" fillId="0" borderId="44" xfId="0" applyFont="1" applyBorder="1" applyAlignment="1">
      <alignment vertical="center" wrapText="1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workbookViewId="0">
      <selection activeCell="E22" sqref="E22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12"/>
      <c r="F13" s="112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43496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+E22+E25+E28+E32</f>
        <v>895481</v>
      </c>
      <c r="F21" s="60">
        <f>+F22+F25+F28+F32</f>
        <v>99.999999999999986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</f>
        <v>73328</v>
      </c>
      <c r="F22" s="109">
        <f>+F23+F24</f>
        <v>8.1886717864477312</v>
      </c>
    </row>
    <row r="23" spans="1:7" x14ac:dyDescent="0.2">
      <c r="A23" s="65" t="s">
        <v>19</v>
      </c>
      <c r="B23" s="66"/>
      <c r="C23" s="66"/>
      <c r="D23" s="63">
        <v>4</v>
      </c>
      <c r="E23" s="64">
        <v>73328</v>
      </c>
      <c r="F23" s="109">
        <f>E23/E21*100</f>
        <v>8.1886717864477312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>E24/E21*100</f>
        <v>0</v>
      </c>
    </row>
    <row r="25" spans="1:7" x14ac:dyDescent="0.2">
      <c r="A25" s="61" t="s">
        <v>21</v>
      </c>
      <c r="B25" s="66"/>
      <c r="C25" s="66"/>
      <c r="D25" s="63">
        <v>9</v>
      </c>
      <c r="E25" s="64">
        <f>E26+E27</f>
        <v>425924</v>
      </c>
      <c r="F25" s="109">
        <f>+F26+F27</f>
        <v>47.563711569536366</v>
      </c>
    </row>
    <row r="26" spans="1:7" x14ac:dyDescent="0.2">
      <c r="A26" s="65" t="s">
        <v>22</v>
      </c>
      <c r="B26" s="66"/>
      <c r="C26" s="66"/>
      <c r="D26" s="63">
        <v>10</v>
      </c>
      <c r="E26" s="64">
        <v>199774</v>
      </c>
      <c r="F26" s="109">
        <f>E26/$E$21*100</f>
        <v>22.309127720186133</v>
      </c>
    </row>
    <row r="27" spans="1:7" x14ac:dyDescent="0.2">
      <c r="A27" s="65" t="s">
        <v>23</v>
      </c>
      <c r="B27" s="66"/>
      <c r="C27" s="66"/>
      <c r="D27" s="63">
        <v>11</v>
      </c>
      <c r="E27" s="64">
        <v>226150</v>
      </c>
      <c r="F27" s="109">
        <f>E27/$E$21*100</f>
        <v>25.254583849350237</v>
      </c>
    </row>
    <row r="28" spans="1:7" x14ac:dyDescent="0.2">
      <c r="A28" s="61" t="s">
        <v>24</v>
      </c>
      <c r="B28" s="66"/>
      <c r="C28" s="66"/>
      <c r="D28" s="63">
        <v>12</v>
      </c>
      <c r="E28" s="64">
        <f>E29+E30</f>
        <v>394088</v>
      </c>
      <c r="F28" s="109">
        <f>+F29+F30+F31</f>
        <v>44.008527260768233</v>
      </c>
    </row>
    <row r="29" spans="1:7" x14ac:dyDescent="0.2">
      <c r="A29" s="65" t="s">
        <v>25</v>
      </c>
      <c r="B29" s="66"/>
      <c r="C29" s="66"/>
      <c r="D29" s="63">
        <v>13</v>
      </c>
      <c r="E29" s="64">
        <v>20931</v>
      </c>
      <c r="F29" s="109">
        <f>E29/$E$21*100</f>
        <v>2.3374030269765633</v>
      </c>
    </row>
    <row r="30" spans="1:7" x14ac:dyDescent="0.2">
      <c r="A30" s="65" t="s">
        <v>26</v>
      </c>
      <c r="B30" s="66"/>
      <c r="C30" s="66"/>
      <c r="D30" s="63">
        <v>14</v>
      </c>
      <c r="E30" s="64">
        <v>373157</v>
      </c>
      <c r="F30" s="109">
        <f>E30/$E$21*100</f>
        <v>41.671124233791673</v>
      </c>
    </row>
    <row r="31" spans="1:7" hidden="1" x14ac:dyDescent="0.2">
      <c r="A31" s="100" t="s">
        <v>27</v>
      </c>
      <c r="B31" s="101"/>
      <c r="C31" s="101"/>
      <c r="D31" s="102">
        <v>15</v>
      </c>
      <c r="E31" s="103">
        <v>0</v>
      </c>
      <c r="F31" s="110">
        <f t="shared" ref="F31" si="0">E31/$E$21*100</f>
        <v>0</v>
      </c>
    </row>
    <row r="32" spans="1:7" ht="13.5" thickBot="1" x14ac:dyDescent="0.25">
      <c r="A32" s="67" t="s">
        <v>28</v>
      </c>
      <c r="B32" s="68"/>
      <c r="C32" s="68"/>
      <c r="D32" s="69">
        <v>24</v>
      </c>
      <c r="E32" s="70">
        <v>2141</v>
      </c>
      <c r="F32" s="111">
        <f>E32/$E$21*100</f>
        <v>0.23908938324766243</v>
      </c>
    </row>
    <row r="33" spans="1:6" ht="13.5" hidden="1" thickBot="1" x14ac:dyDescent="0.25">
      <c r="A33" s="104" t="s">
        <v>29</v>
      </c>
      <c r="B33" s="105"/>
      <c r="C33" s="105"/>
      <c r="D33" s="106">
        <v>24</v>
      </c>
      <c r="E33" s="107">
        <v>0</v>
      </c>
      <c r="F33" s="108">
        <f>E33/$E$21*100</f>
        <v>0</v>
      </c>
    </row>
    <row r="34" spans="1:6" x14ac:dyDescent="0.2">
      <c r="A34" s="71"/>
      <c r="B34" s="72"/>
      <c r="C34" s="72"/>
      <c r="D34" s="73"/>
      <c r="E34" s="74"/>
      <c r="F34" s="75"/>
    </row>
    <row r="35" spans="1:6" x14ac:dyDescent="0.2">
      <c r="A35" s="71"/>
      <c r="B35" s="72"/>
      <c r="C35" s="72"/>
      <c r="D35" s="73"/>
      <c r="E35" s="74"/>
      <c r="F35" s="75"/>
    </row>
    <row r="36" spans="1:6" ht="15.75" x14ac:dyDescent="0.2">
      <c r="A36" s="76" t="s">
        <v>30</v>
      </c>
      <c r="B36" s="77"/>
      <c r="C36" s="77"/>
      <c r="D36" s="77"/>
      <c r="E36" s="77"/>
      <c r="F36" s="77"/>
    </row>
    <row r="37" spans="1:6" ht="13.5" thickBot="1" x14ac:dyDescent="0.25">
      <c r="B37" s="78"/>
      <c r="C37" s="78"/>
      <c r="D37" s="79"/>
      <c r="E37" s="80"/>
      <c r="F37" s="81"/>
    </row>
    <row r="38" spans="1:6" x14ac:dyDescent="0.2">
      <c r="A38" s="136" t="s">
        <v>31</v>
      </c>
      <c r="B38" s="139" t="s">
        <v>13</v>
      </c>
      <c r="C38" s="141" t="s">
        <v>32</v>
      </c>
      <c r="D38" s="142"/>
      <c r="E38" s="141" t="s">
        <v>33</v>
      </c>
      <c r="F38" s="142"/>
    </row>
    <row r="39" spans="1:6" x14ac:dyDescent="0.2">
      <c r="A39" s="137"/>
      <c r="B39" s="140"/>
      <c r="C39" s="82" t="s">
        <v>34</v>
      </c>
      <c r="D39" s="83" t="s">
        <v>35</v>
      </c>
      <c r="E39" s="82" t="s">
        <v>34</v>
      </c>
      <c r="F39" s="83" t="s">
        <v>35</v>
      </c>
    </row>
    <row r="40" spans="1:6" ht="13.5" thickBot="1" x14ac:dyDescent="0.25">
      <c r="A40" s="138"/>
      <c r="B40" s="129"/>
      <c r="C40" s="143" t="s">
        <v>43</v>
      </c>
      <c r="D40" s="143"/>
      <c r="E40" s="143"/>
      <c r="F40" s="144"/>
    </row>
    <row r="41" spans="1:6" ht="13.5" thickBot="1" x14ac:dyDescent="0.25">
      <c r="A41" s="84" t="s">
        <v>42</v>
      </c>
      <c r="B41" s="85">
        <v>1</v>
      </c>
      <c r="C41" s="86">
        <v>7318474</v>
      </c>
      <c r="D41" s="87">
        <v>12165030</v>
      </c>
      <c r="E41" s="86">
        <v>7258082</v>
      </c>
      <c r="F41" s="88">
        <v>12014876</v>
      </c>
    </row>
    <row r="42" spans="1:6" x14ac:dyDescent="0.2">
      <c r="A42" s="71"/>
      <c r="B42" s="78"/>
      <c r="C42" s="89"/>
      <c r="D42" s="89"/>
      <c r="E42" s="89"/>
      <c r="F42" s="89"/>
    </row>
    <row r="44" spans="1:6" ht="15.75" x14ac:dyDescent="0.2">
      <c r="A44" s="76" t="s">
        <v>36</v>
      </c>
      <c r="B44" s="78"/>
      <c r="C44" s="78"/>
      <c r="D44" s="79"/>
      <c r="E44" s="80"/>
    </row>
    <row r="45" spans="1:6" ht="13.5" thickBot="1" x14ac:dyDescent="0.25">
      <c r="A45" s="71"/>
      <c r="B45" s="78"/>
      <c r="C45" s="90"/>
      <c r="D45" s="90"/>
    </row>
    <row r="46" spans="1:6" x14ac:dyDescent="0.2">
      <c r="A46" s="126" t="s">
        <v>31</v>
      </c>
      <c r="B46" s="128" t="s">
        <v>13</v>
      </c>
      <c r="C46" s="130" t="s">
        <v>37</v>
      </c>
      <c r="D46" s="131"/>
      <c r="E46" s="91"/>
    </row>
    <row r="47" spans="1:6" ht="13.5" thickBot="1" x14ac:dyDescent="0.25">
      <c r="A47" s="127"/>
      <c r="B47" s="129"/>
      <c r="C47" s="92" t="s">
        <v>38</v>
      </c>
      <c r="D47" s="93">
        <v>43496</v>
      </c>
      <c r="E47" s="33"/>
    </row>
    <row r="48" spans="1:6" ht="13.5" thickBot="1" x14ac:dyDescent="0.25">
      <c r="A48" s="84" t="s">
        <v>42</v>
      </c>
      <c r="B48" s="58">
        <v>1</v>
      </c>
      <c r="C48" s="132">
        <v>888897493</v>
      </c>
      <c r="D48" s="133"/>
      <c r="E48" s="94"/>
    </row>
    <row r="50" spans="1:6" ht="51" x14ac:dyDescent="0.25">
      <c r="A50" s="95" t="s">
        <v>39</v>
      </c>
      <c r="B50" s="96"/>
      <c r="C50" s="96"/>
      <c r="D50" s="97"/>
      <c r="E50" s="97"/>
      <c r="F50" s="98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workbookViewId="0">
      <selection activeCell="G3" sqref="G3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22"/>
      <c r="F13" s="122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43769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1053571</v>
      </c>
      <c r="F21" s="60">
        <f>+F22+F26+F29+F34</f>
        <v>100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136430</v>
      </c>
      <c r="F22" s="109">
        <f>+F23+F24+F25</f>
        <v>12.949293403102402</v>
      </c>
      <c r="G22" s="116"/>
    </row>
    <row r="23" spans="1:7" x14ac:dyDescent="0.2">
      <c r="A23" s="65" t="s">
        <v>19</v>
      </c>
      <c r="B23" s="66"/>
      <c r="C23" s="66"/>
      <c r="D23" s="63">
        <v>4</v>
      </c>
      <c r="E23" s="64">
        <v>109138</v>
      </c>
      <c r="F23" s="109">
        <f>E23/E21*100</f>
        <v>10.35886523072484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27292</v>
      </c>
      <c r="F25" s="109">
        <f>E25/E21*100</f>
        <v>2.5904281723775617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369309</v>
      </c>
      <c r="F26" s="109">
        <f>+F27+F28</f>
        <v>35.053071885995344</v>
      </c>
      <c r="G26" s="116"/>
    </row>
    <row r="27" spans="1:7" x14ac:dyDescent="0.2">
      <c r="A27" s="65" t="s">
        <v>22</v>
      </c>
      <c r="B27" s="66"/>
      <c r="C27" s="66"/>
      <c r="D27" s="63">
        <v>10</v>
      </c>
      <c r="E27" s="64">
        <v>154940</v>
      </c>
      <c r="F27" s="109">
        <f>E27/$E$21*100</f>
        <v>14.706175473698499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214369</v>
      </c>
      <c r="F28" s="109">
        <f>E28/$E$21*100</f>
        <v>20.346896412296843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E30+E32+E31</f>
        <v>537763</v>
      </c>
      <c r="F29" s="109">
        <f>+F30+F31+F32</f>
        <v>51.041932627226835</v>
      </c>
      <c r="G29" s="116"/>
    </row>
    <row r="30" spans="1:7" x14ac:dyDescent="0.2">
      <c r="A30" s="65" t="s">
        <v>25</v>
      </c>
      <c r="B30" s="66"/>
      <c r="C30" s="66"/>
      <c r="D30" s="63">
        <v>13</v>
      </c>
      <c r="E30" s="64">
        <v>19430</v>
      </c>
      <c r="F30" s="109">
        <f>E30/$E$21*100</f>
        <v>1.8442041400152436</v>
      </c>
    </row>
    <row r="31" spans="1:7" x14ac:dyDescent="0.2">
      <c r="A31" s="65" t="s">
        <v>26</v>
      </c>
      <c r="B31" s="66"/>
      <c r="C31" s="66"/>
      <c r="D31" s="63">
        <v>14</v>
      </c>
      <c r="E31" s="64">
        <v>518333</v>
      </c>
      <c r="F31" s="109">
        <f>E31/$E$21*100</f>
        <v>49.197728487211592</v>
      </c>
    </row>
    <row r="32" spans="1:7" hidden="1" x14ac:dyDescent="0.2">
      <c r="A32" s="100" t="s">
        <v>27</v>
      </c>
      <c r="B32" s="101"/>
      <c r="C32" s="101"/>
      <c r="D32" s="102">
        <v>15</v>
      </c>
      <c r="E32" s="103">
        <v>0</v>
      </c>
      <c r="F32" s="110">
        <f>E32/$E$21*100</f>
        <v>0</v>
      </c>
    </row>
    <row r="33" spans="1:7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7" ht="13.5" thickBot="1" x14ac:dyDescent="0.25">
      <c r="A34" s="104" t="s">
        <v>29</v>
      </c>
      <c r="B34" s="105"/>
      <c r="C34" s="105"/>
      <c r="D34" s="106">
        <v>24</v>
      </c>
      <c r="E34" s="107">
        <v>10069</v>
      </c>
      <c r="F34" s="108">
        <f>E34/$E$21*100</f>
        <v>0.95570208367542386</v>
      </c>
      <c r="G34" s="116"/>
    </row>
    <row r="35" spans="1:7" x14ac:dyDescent="0.2">
      <c r="A35" s="71"/>
      <c r="B35" s="72"/>
      <c r="C35" s="72"/>
      <c r="D35" s="73"/>
      <c r="E35" s="74"/>
      <c r="F35" s="75"/>
    </row>
    <row r="36" spans="1:7" x14ac:dyDescent="0.2">
      <c r="A36" s="71"/>
      <c r="B36" s="72"/>
      <c r="C36" s="72"/>
      <c r="D36" s="73"/>
      <c r="E36" s="74"/>
      <c r="F36" s="75"/>
    </row>
    <row r="37" spans="1:7" ht="15.75" x14ac:dyDescent="0.2">
      <c r="A37" s="76" t="s">
        <v>30</v>
      </c>
      <c r="B37" s="77"/>
      <c r="C37" s="77"/>
      <c r="D37" s="77"/>
      <c r="E37" s="77"/>
      <c r="F37" s="77"/>
    </row>
    <row r="38" spans="1:7" ht="13.5" thickBot="1" x14ac:dyDescent="0.25">
      <c r="B38" s="78"/>
      <c r="C38" s="78"/>
      <c r="D38" s="79"/>
      <c r="E38" s="80"/>
      <c r="F38" s="81"/>
    </row>
    <row r="39" spans="1:7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7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7" ht="13.5" thickBot="1" x14ac:dyDescent="0.25">
      <c r="A41" s="138"/>
      <c r="B41" s="129"/>
      <c r="C41" s="143" t="s">
        <v>52</v>
      </c>
      <c r="D41" s="143"/>
      <c r="E41" s="143"/>
      <c r="F41" s="144"/>
    </row>
    <row r="42" spans="1:7" ht="13.5" thickBot="1" x14ac:dyDescent="0.25">
      <c r="A42" s="84" t="s">
        <v>42</v>
      </c>
      <c r="B42" s="85">
        <v>1</v>
      </c>
      <c r="C42" s="86">
        <v>56976571</v>
      </c>
      <c r="D42" s="87">
        <v>11836780</v>
      </c>
      <c r="E42" s="86">
        <v>60167004</v>
      </c>
      <c r="F42" s="88">
        <v>12491822</v>
      </c>
    </row>
    <row r="43" spans="1:7" x14ac:dyDescent="0.2">
      <c r="A43" s="71"/>
      <c r="B43" s="78"/>
      <c r="C43" s="89"/>
      <c r="D43" s="89"/>
      <c r="E43" s="89"/>
      <c r="F43" s="89"/>
    </row>
    <row r="45" spans="1:7" ht="15.75" x14ac:dyDescent="0.2">
      <c r="A45" s="76" t="s">
        <v>36</v>
      </c>
      <c r="B45" s="78"/>
      <c r="C45" s="78"/>
      <c r="D45" s="79"/>
      <c r="E45" s="80"/>
    </row>
    <row r="46" spans="1:7" ht="13.5" thickBot="1" x14ac:dyDescent="0.25">
      <c r="A46" s="71"/>
      <c r="B46" s="78"/>
      <c r="C46" s="90"/>
      <c r="D46" s="90"/>
    </row>
    <row r="47" spans="1:7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7" ht="13.5" thickBot="1" x14ac:dyDescent="0.25">
      <c r="A48" s="127"/>
      <c r="B48" s="129"/>
      <c r="C48" s="92" t="s">
        <v>38</v>
      </c>
      <c r="D48" s="93">
        <v>43769</v>
      </c>
      <c r="E48" s="33"/>
    </row>
    <row r="49" spans="1:6" ht="13.5" thickBot="1" x14ac:dyDescent="0.25">
      <c r="A49" s="84" t="s">
        <v>42</v>
      </c>
      <c r="B49" s="58">
        <v>1</v>
      </c>
      <c r="C49" s="132">
        <v>1034942741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workbookViewId="0">
      <selection activeCell="E2" sqref="E2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23"/>
      <c r="F13" s="123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43799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1118378</v>
      </c>
      <c r="F21" s="60">
        <f>+F22+F26+F29+F34</f>
        <v>100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130202</v>
      </c>
      <c r="F22" s="109">
        <f>+F23+F24+F25</f>
        <v>11.642038738244135</v>
      </c>
      <c r="G22" s="116"/>
    </row>
    <row r="23" spans="1:7" x14ac:dyDescent="0.2">
      <c r="A23" s="65" t="s">
        <v>19</v>
      </c>
      <c r="B23" s="66"/>
      <c r="C23" s="66"/>
      <c r="D23" s="63">
        <v>4</v>
      </c>
      <c r="E23" s="64">
        <v>103250</v>
      </c>
      <c r="F23" s="109">
        <f>E23/E21*100</f>
        <v>9.2321200881991601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26952</v>
      </c>
      <c r="F25" s="109">
        <f>E25/E21*100</f>
        <v>2.4099186500449759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421489</v>
      </c>
      <c r="F26" s="109">
        <f>+F27+F28</f>
        <v>37.687526042178938</v>
      </c>
      <c r="G26" s="116"/>
    </row>
    <row r="27" spans="1:7" x14ac:dyDescent="0.2">
      <c r="A27" s="65" t="s">
        <v>22</v>
      </c>
      <c r="B27" s="66"/>
      <c r="C27" s="66"/>
      <c r="D27" s="63">
        <v>10</v>
      </c>
      <c r="E27" s="64">
        <v>177049</v>
      </c>
      <c r="F27" s="109">
        <f>E27/$E$21*100</f>
        <v>15.830872924896591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244440</v>
      </c>
      <c r="F28" s="109">
        <f>E28/$E$21*100</f>
        <v>21.856653117282349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E30+E32+E31</f>
        <v>557652</v>
      </c>
      <c r="F29" s="109">
        <f>+F30+F31+F32</f>
        <v>49.862568827355325</v>
      </c>
      <c r="G29" s="116"/>
    </row>
    <row r="30" spans="1:7" x14ac:dyDescent="0.2">
      <c r="A30" s="65" t="s">
        <v>25</v>
      </c>
      <c r="B30" s="66"/>
      <c r="C30" s="66"/>
      <c r="D30" s="63">
        <v>13</v>
      </c>
      <c r="E30" s="64">
        <v>19692</v>
      </c>
      <c r="F30" s="109">
        <f>E30/$E$21*100</f>
        <v>1.76076424965441</v>
      </c>
    </row>
    <row r="31" spans="1:7" x14ac:dyDescent="0.2">
      <c r="A31" s="65" t="s">
        <v>26</v>
      </c>
      <c r="B31" s="66"/>
      <c r="C31" s="66"/>
      <c r="D31" s="63">
        <v>14</v>
      </c>
      <c r="E31" s="64">
        <v>537960</v>
      </c>
      <c r="F31" s="109">
        <f>E31/$E$21*100</f>
        <v>48.101804577700918</v>
      </c>
    </row>
    <row r="32" spans="1:7" hidden="1" x14ac:dyDescent="0.2">
      <c r="A32" s="100" t="s">
        <v>27</v>
      </c>
      <c r="B32" s="101"/>
      <c r="C32" s="101"/>
      <c r="D32" s="102">
        <v>15</v>
      </c>
      <c r="E32" s="103">
        <v>0</v>
      </c>
      <c r="F32" s="110">
        <f>E32/$E$21*100</f>
        <v>0</v>
      </c>
    </row>
    <row r="33" spans="1:7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7" ht="13.5" thickBot="1" x14ac:dyDescent="0.25">
      <c r="A34" s="104" t="s">
        <v>29</v>
      </c>
      <c r="B34" s="105"/>
      <c r="C34" s="105"/>
      <c r="D34" s="106">
        <v>24</v>
      </c>
      <c r="E34" s="107">
        <v>9035</v>
      </c>
      <c r="F34" s="108">
        <f>E34/$E$21*100</f>
        <v>0.80786639222159229</v>
      </c>
      <c r="G34" s="116"/>
    </row>
    <row r="35" spans="1:7" x14ac:dyDescent="0.2">
      <c r="A35" s="71"/>
      <c r="B35" s="72"/>
      <c r="C35" s="72"/>
      <c r="D35" s="73"/>
      <c r="E35" s="74"/>
      <c r="F35" s="75"/>
    </row>
    <row r="36" spans="1:7" x14ac:dyDescent="0.2">
      <c r="A36" s="71"/>
      <c r="B36" s="72"/>
      <c r="C36" s="72"/>
      <c r="D36" s="73"/>
      <c r="E36" s="74"/>
      <c r="F36" s="75"/>
    </row>
    <row r="37" spans="1:7" ht="15.75" x14ac:dyDescent="0.2">
      <c r="A37" s="76" t="s">
        <v>30</v>
      </c>
      <c r="B37" s="77"/>
      <c r="C37" s="77"/>
      <c r="D37" s="77"/>
      <c r="E37" s="77"/>
      <c r="F37" s="77"/>
    </row>
    <row r="38" spans="1:7" ht="13.5" thickBot="1" x14ac:dyDescent="0.25">
      <c r="B38" s="78"/>
      <c r="C38" s="78"/>
      <c r="D38" s="79"/>
      <c r="E38" s="80"/>
      <c r="F38" s="81"/>
    </row>
    <row r="39" spans="1:7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7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7" ht="13.5" thickBot="1" x14ac:dyDescent="0.25">
      <c r="A41" s="138"/>
      <c r="B41" s="129"/>
      <c r="C41" s="143" t="s">
        <v>53</v>
      </c>
      <c r="D41" s="143"/>
      <c r="E41" s="143"/>
      <c r="F41" s="144"/>
    </row>
    <row r="42" spans="1:7" ht="13.5" thickBot="1" x14ac:dyDescent="0.25">
      <c r="A42" s="84" t="s">
        <v>42</v>
      </c>
      <c r="B42" s="85">
        <v>1</v>
      </c>
      <c r="C42" s="86">
        <v>57706090</v>
      </c>
      <c r="D42" s="87">
        <v>13734231</v>
      </c>
      <c r="E42" s="86">
        <v>61859242</v>
      </c>
      <c r="F42" s="88">
        <v>14728136</v>
      </c>
    </row>
    <row r="43" spans="1:7" x14ac:dyDescent="0.2">
      <c r="A43" s="71"/>
      <c r="B43" s="78"/>
      <c r="C43" s="89"/>
      <c r="D43" s="89"/>
      <c r="E43" s="89"/>
      <c r="F43" s="89"/>
    </row>
    <row r="45" spans="1:7" ht="15.75" x14ac:dyDescent="0.2">
      <c r="A45" s="76" t="s">
        <v>36</v>
      </c>
      <c r="B45" s="78"/>
      <c r="C45" s="78"/>
      <c r="D45" s="79"/>
      <c r="E45" s="80"/>
    </row>
    <row r="46" spans="1:7" ht="13.5" thickBot="1" x14ac:dyDescent="0.25">
      <c r="A46" s="71"/>
      <c r="B46" s="78"/>
      <c r="C46" s="90"/>
      <c r="D46" s="90"/>
    </row>
    <row r="47" spans="1:7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7" ht="13.5" thickBot="1" x14ac:dyDescent="0.25">
      <c r="A48" s="127"/>
      <c r="B48" s="129"/>
      <c r="C48" s="92" t="s">
        <v>38</v>
      </c>
      <c r="D48" s="93">
        <v>43798</v>
      </c>
      <c r="E48" s="33"/>
    </row>
    <row r="49" spans="1:6" ht="13.5" thickBot="1" x14ac:dyDescent="0.25">
      <c r="A49" s="84" t="s">
        <v>42</v>
      </c>
      <c r="B49" s="58">
        <v>1</v>
      </c>
      <c r="C49" s="132">
        <v>1097389410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workbookViewId="0">
      <selection activeCell="J20" sqref="J20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24"/>
      <c r="F13" s="12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43830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+E24+E28+E31+E35+E36+E22</f>
        <v>1173541</v>
      </c>
      <c r="F21" s="60">
        <f>+F24+F28+F31+F36+F22</f>
        <v>100</v>
      </c>
    </row>
    <row r="22" spans="1:7" ht="27" customHeight="1" x14ac:dyDescent="0.2">
      <c r="A22" s="145" t="s">
        <v>55</v>
      </c>
      <c r="B22" s="146"/>
      <c r="C22" s="147"/>
      <c r="D22" s="102">
        <v>2</v>
      </c>
      <c r="E22" s="103">
        <f>E23</f>
        <v>152095</v>
      </c>
      <c r="F22" s="125">
        <f>+F23</f>
        <v>12.960348211097866</v>
      </c>
    </row>
    <row r="23" spans="1:7" ht="12.75" customHeight="1" x14ac:dyDescent="0.2">
      <c r="A23" s="145" t="s">
        <v>56</v>
      </c>
      <c r="B23" s="146"/>
      <c r="C23" s="147"/>
      <c r="D23" s="102"/>
      <c r="E23" s="103">
        <v>152095</v>
      </c>
      <c r="F23" s="125">
        <f>E23/E21*100</f>
        <v>12.960348211097866</v>
      </c>
    </row>
    <row r="24" spans="1:7" x14ac:dyDescent="0.2">
      <c r="A24" s="61" t="s">
        <v>18</v>
      </c>
      <c r="B24" s="62"/>
      <c r="C24" s="62"/>
      <c r="D24" s="63">
        <v>3</v>
      </c>
      <c r="E24" s="64">
        <f>E25+E26+E27</f>
        <v>142397</v>
      </c>
      <c r="F24" s="109">
        <f>+F25+F26+F27</f>
        <v>12.133960381443853</v>
      </c>
      <c r="G24" s="116"/>
    </row>
    <row r="25" spans="1:7" x14ac:dyDescent="0.2">
      <c r="A25" s="65" t="s">
        <v>19</v>
      </c>
      <c r="B25" s="66"/>
      <c r="C25" s="66"/>
      <c r="D25" s="63">
        <v>4</v>
      </c>
      <c r="E25" s="64">
        <v>115122</v>
      </c>
      <c r="F25" s="109">
        <f>E25/E21*100</f>
        <v>9.809797868161402</v>
      </c>
    </row>
    <row r="26" spans="1:7" hidden="1" x14ac:dyDescent="0.2">
      <c r="A26" s="65" t="s">
        <v>20</v>
      </c>
      <c r="B26" s="66"/>
      <c r="C26" s="66"/>
      <c r="D26" s="63">
        <v>5</v>
      </c>
      <c r="E26" s="64">
        <v>0</v>
      </c>
      <c r="F26" s="109">
        <f t="shared" ref="F26" si="0">E26/E24*100</f>
        <v>0</v>
      </c>
    </row>
    <row r="27" spans="1:7" x14ac:dyDescent="0.2">
      <c r="A27" s="65" t="s">
        <v>20</v>
      </c>
      <c r="B27" s="66"/>
      <c r="C27" s="66"/>
      <c r="D27" s="63">
        <v>5</v>
      </c>
      <c r="E27" s="64">
        <v>27275</v>
      </c>
      <c r="F27" s="109">
        <f>E27/E21*100</f>
        <v>2.3241625132824502</v>
      </c>
    </row>
    <row r="28" spans="1:7" x14ac:dyDescent="0.2">
      <c r="A28" s="61" t="s">
        <v>21</v>
      </c>
      <c r="B28" s="66"/>
      <c r="C28" s="66"/>
      <c r="D28" s="63">
        <v>9</v>
      </c>
      <c r="E28" s="64">
        <f>E29+E30</f>
        <v>268030</v>
      </c>
      <c r="F28" s="109">
        <f>+F29+F30</f>
        <v>22.83942359065427</v>
      </c>
      <c r="G28" s="116"/>
    </row>
    <row r="29" spans="1:7" x14ac:dyDescent="0.2">
      <c r="A29" s="65" t="s">
        <v>22</v>
      </c>
      <c r="B29" s="66"/>
      <c r="C29" s="66"/>
      <c r="D29" s="63">
        <v>10</v>
      </c>
      <c r="E29" s="64">
        <v>23772</v>
      </c>
      <c r="F29" s="109">
        <f>E29/$E$21*100</f>
        <v>2.0256642077268712</v>
      </c>
    </row>
    <row r="30" spans="1:7" x14ac:dyDescent="0.2">
      <c r="A30" s="65" t="s">
        <v>23</v>
      </c>
      <c r="B30" s="66"/>
      <c r="C30" s="66"/>
      <c r="D30" s="63">
        <v>11</v>
      </c>
      <c r="E30" s="64">
        <v>244258</v>
      </c>
      <c r="F30" s="109">
        <f>E30/$E$21*100</f>
        <v>20.813759382927397</v>
      </c>
    </row>
    <row r="31" spans="1:7" x14ac:dyDescent="0.2">
      <c r="A31" s="61" t="s">
        <v>24</v>
      </c>
      <c r="B31" s="66"/>
      <c r="C31" s="66"/>
      <c r="D31" s="63">
        <v>12</v>
      </c>
      <c r="E31" s="64">
        <f>E32+E34+E33</f>
        <v>598840</v>
      </c>
      <c r="F31" s="109">
        <f>+F32+F33+F34</f>
        <v>51.028468540937212</v>
      </c>
      <c r="G31" s="116"/>
    </row>
    <row r="32" spans="1:7" x14ac:dyDescent="0.2">
      <c r="A32" s="65" t="s">
        <v>25</v>
      </c>
      <c r="B32" s="66"/>
      <c r="C32" s="66"/>
      <c r="D32" s="63">
        <v>13</v>
      </c>
      <c r="E32" s="64">
        <v>20116</v>
      </c>
      <c r="F32" s="109">
        <f>E32/$E$21*100</f>
        <v>1.7141284369272143</v>
      </c>
    </row>
    <row r="33" spans="1:7" x14ac:dyDescent="0.2">
      <c r="A33" s="65" t="s">
        <v>26</v>
      </c>
      <c r="B33" s="66"/>
      <c r="C33" s="66"/>
      <c r="D33" s="63">
        <v>14</v>
      </c>
      <c r="E33" s="64">
        <v>578724</v>
      </c>
      <c r="F33" s="109">
        <f>E33/$E$21*100</f>
        <v>49.31434010401</v>
      </c>
    </row>
    <row r="34" spans="1:7" hidden="1" x14ac:dyDescent="0.2">
      <c r="A34" s="100" t="s">
        <v>27</v>
      </c>
      <c r="B34" s="101"/>
      <c r="C34" s="101"/>
      <c r="D34" s="102">
        <v>15</v>
      </c>
      <c r="E34" s="103">
        <v>0</v>
      </c>
      <c r="F34" s="110">
        <f>E34/$E$21*100</f>
        <v>0</v>
      </c>
    </row>
    <row r="35" spans="1:7" ht="13.5" hidden="1" thickBot="1" x14ac:dyDescent="0.25">
      <c r="A35" s="67" t="s">
        <v>28</v>
      </c>
      <c r="B35" s="68"/>
      <c r="C35" s="68"/>
      <c r="D35" s="69">
        <v>24</v>
      </c>
      <c r="E35" s="70">
        <v>0</v>
      </c>
      <c r="F35" s="111">
        <f>E35/$E$21*100</f>
        <v>0</v>
      </c>
    </row>
    <row r="36" spans="1:7" ht="13.5" thickBot="1" x14ac:dyDescent="0.25">
      <c r="A36" s="104" t="s">
        <v>29</v>
      </c>
      <c r="B36" s="105"/>
      <c r="C36" s="105"/>
      <c r="D36" s="106">
        <v>24</v>
      </c>
      <c r="E36" s="107">
        <v>12179</v>
      </c>
      <c r="F36" s="108">
        <f>E36/$E$21*100</f>
        <v>1.0377992758667998</v>
      </c>
      <c r="G36" s="116"/>
    </row>
    <row r="37" spans="1:7" x14ac:dyDescent="0.2">
      <c r="A37" s="71"/>
      <c r="B37" s="72"/>
      <c r="C37" s="72"/>
      <c r="D37" s="73"/>
      <c r="E37" s="74"/>
      <c r="F37" s="75"/>
    </row>
    <row r="38" spans="1:7" x14ac:dyDescent="0.2">
      <c r="A38" s="71"/>
      <c r="B38" s="72"/>
      <c r="C38" s="72"/>
      <c r="D38" s="73"/>
      <c r="E38" s="74"/>
      <c r="F38" s="75"/>
    </row>
    <row r="39" spans="1:7" ht="15.75" x14ac:dyDescent="0.2">
      <c r="A39" s="76" t="s">
        <v>30</v>
      </c>
      <c r="B39" s="77"/>
      <c r="C39" s="77"/>
      <c r="D39" s="77"/>
      <c r="E39" s="77"/>
      <c r="F39" s="77"/>
    </row>
    <row r="40" spans="1:7" ht="13.5" thickBot="1" x14ac:dyDescent="0.25">
      <c r="B40" s="78"/>
      <c r="C40" s="78"/>
      <c r="D40" s="79"/>
      <c r="E40" s="80"/>
      <c r="F40" s="81"/>
    </row>
    <row r="41" spans="1:7" x14ac:dyDescent="0.2">
      <c r="A41" s="136" t="s">
        <v>31</v>
      </c>
      <c r="B41" s="139" t="s">
        <v>13</v>
      </c>
      <c r="C41" s="141" t="s">
        <v>32</v>
      </c>
      <c r="D41" s="142"/>
      <c r="E41" s="141" t="s">
        <v>33</v>
      </c>
      <c r="F41" s="142"/>
    </row>
    <row r="42" spans="1:7" x14ac:dyDescent="0.2">
      <c r="A42" s="137"/>
      <c r="B42" s="140"/>
      <c r="C42" s="82" t="s">
        <v>34</v>
      </c>
      <c r="D42" s="83" t="s">
        <v>35</v>
      </c>
      <c r="E42" s="82" t="s">
        <v>34</v>
      </c>
      <c r="F42" s="83" t="s">
        <v>35</v>
      </c>
    </row>
    <row r="43" spans="1:7" ht="13.5" thickBot="1" x14ac:dyDescent="0.25">
      <c r="A43" s="138"/>
      <c r="B43" s="129"/>
      <c r="C43" s="143" t="s">
        <v>54</v>
      </c>
      <c r="D43" s="143"/>
      <c r="E43" s="143"/>
      <c r="F43" s="144"/>
    </row>
    <row r="44" spans="1:7" ht="13.5" thickBot="1" x14ac:dyDescent="0.25">
      <c r="A44" s="84" t="s">
        <v>42</v>
      </c>
      <c r="B44" s="85">
        <v>1</v>
      </c>
      <c r="C44" s="86">
        <v>64871637</v>
      </c>
      <c r="D44" s="87">
        <v>20205914</v>
      </c>
      <c r="E44" s="86">
        <v>69973279</v>
      </c>
      <c r="F44" s="88">
        <v>21830435</v>
      </c>
    </row>
    <row r="45" spans="1:7" x14ac:dyDescent="0.2">
      <c r="A45" s="71"/>
      <c r="B45" s="78"/>
      <c r="C45" s="89"/>
      <c r="D45" s="89"/>
      <c r="E45" s="89"/>
      <c r="F45" s="89"/>
    </row>
    <row r="47" spans="1:7" ht="15.75" x14ac:dyDescent="0.2">
      <c r="A47" s="76" t="s">
        <v>36</v>
      </c>
      <c r="B47" s="78"/>
      <c r="C47" s="78"/>
      <c r="D47" s="79"/>
      <c r="E47" s="80"/>
    </row>
    <row r="48" spans="1:7" ht="13.5" thickBot="1" x14ac:dyDescent="0.25">
      <c r="A48" s="71"/>
      <c r="B48" s="78"/>
      <c r="C48" s="90"/>
      <c r="D48" s="90"/>
    </row>
    <row r="49" spans="1:6" x14ac:dyDescent="0.2">
      <c r="A49" s="126" t="s">
        <v>31</v>
      </c>
      <c r="B49" s="128" t="s">
        <v>13</v>
      </c>
      <c r="C49" s="130" t="s">
        <v>37</v>
      </c>
      <c r="D49" s="131"/>
      <c r="E49" s="91"/>
    </row>
    <row r="50" spans="1:6" ht="13.5" thickBot="1" x14ac:dyDescent="0.25">
      <c r="A50" s="127"/>
      <c r="B50" s="129"/>
      <c r="C50" s="92" t="s">
        <v>38</v>
      </c>
      <c r="D50" s="93">
        <v>43830</v>
      </c>
      <c r="E50" s="33"/>
    </row>
    <row r="51" spans="1:6" ht="13.5" thickBot="1" x14ac:dyDescent="0.25">
      <c r="A51" s="84" t="s">
        <v>42</v>
      </c>
      <c r="B51" s="58">
        <v>1</v>
      </c>
      <c r="C51" s="132">
        <v>1152032788</v>
      </c>
      <c r="D51" s="133"/>
      <c r="E51" s="94"/>
    </row>
    <row r="53" spans="1:6" ht="51" x14ac:dyDescent="0.25">
      <c r="A53" s="95" t="s">
        <v>39</v>
      </c>
      <c r="B53" s="96"/>
      <c r="C53" s="96"/>
      <c r="D53" s="97"/>
      <c r="E53" s="97"/>
      <c r="F53" s="98"/>
    </row>
  </sheetData>
  <mergeCells count="13">
    <mergeCell ref="E12:F12"/>
    <mergeCell ref="A41:A43"/>
    <mergeCell ref="B41:B43"/>
    <mergeCell ref="C41:D41"/>
    <mergeCell ref="E41:F41"/>
    <mergeCell ref="C43:F43"/>
    <mergeCell ref="A49:A50"/>
    <mergeCell ref="B49:B50"/>
    <mergeCell ref="C49:D49"/>
    <mergeCell ref="C51:D51"/>
    <mergeCell ref="A12:B12"/>
    <mergeCell ref="A22:C22"/>
    <mergeCell ref="A23:C23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4" workbookViewId="0">
      <selection activeCell="J39" sqref="J39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13"/>
      <c r="F13" s="113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43524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897286</v>
      </c>
      <c r="F21" s="60">
        <f>+F22+F26+F29+F33</f>
        <v>96.46991037417277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53637</v>
      </c>
      <c r="F22" s="109">
        <f>+F23+F24</f>
        <v>2.9967033922294566</v>
      </c>
    </row>
    <row r="23" spans="1:7" x14ac:dyDescent="0.2">
      <c r="A23" s="65" t="s">
        <v>19</v>
      </c>
      <c r="B23" s="66"/>
      <c r="C23" s="66"/>
      <c r="D23" s="63">
        <v>4</v>
      </c>
      <c r="E23" s="64">
        <v>26889</v>
      </c>
      <c r="F23" s="109">
        <f>E23/E21*100</f>
        <v>2.9967033922294566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26748</v>
      </c>
      <c r="F25" s="109">
        <f>E25/E21*100</f>
        <v>2.9809893389621593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425301</v>
      </c>
      <c r="F26" s="109">
        <f>+F27+F28</f>
        <v>47.398599777551411</v>
      </c>
    </row>
    <row r="27" spans="1:7" x14ac:dyDescent="0.2">
      <c r="A27" s="65" t="s">
        <v>22</v>
      </c>
      <c r="B27" s="66"/>
      <c r="C27" s="66"/>
      <c r="D27" s="63">
        <v>10</v>
      </c>
      <c r="E27" s="64">
        <v>199326</v>
      </c>
      <c r="F27" s="109">
        <f>E27/$E$21*100</f>
        <v>22.214321855016124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225975</v>
      </c>
      <c r="F28" s="109">
        <f>E28/$E$21*100</f>
        <v>25.184277922535291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</f>
        <v>413421</v>
      </c>
      <c r="F29" s="109">
        <f>+F30+F31+F32</f>
        <v>46.07460720439191</v>
      </c>
    </row>
    <row r="30" spans="1:7" x14ac:dyDescent="0.2">
      <c r="A30" s="65" t="s">
        <v>25</v>
      </c>
      <c r="B30" s="66"/>
      <c r="C30" s="66"/>
      <c r="D30" s="63">
        <v>13</v>
      </c>
      <c r="E30" s="64">
        <v>21427</v>
      </c>
      <c r="F30" s="109">
        <f>E30/$E$21*100</f>
        <v>2.3879788606977042</v>
      </c>
    </row>
    <row r="31" spans="1:7" hidden="1" x14ac:dyDescent="0.2">
      <c r="A31" s="65" t="s">
        <v>26</v>
      </c>
      <c r="B31" s="66"/>
      <c r="C31" s="66"/>
      <c r="D31" s="63">
        <v>14</v>
      </c>
      <c r="E31" s="64">
        <v>0</v>
      </c>
      <c r="F31" s="109">
        <f>E31/$E$21*100</f>
        <v>0</v>
      </c>
    </row>
    <row r="32" spans="1:7" x14ac:dyDescent="0.2">
      <c r="A32" s="100" t="s">
        <v>27</v>
      </c>
      <c r="B32" s="101"/>
      <c r="C32" s="101"/>
      <c r="D32" s="102">
        <v>15</v>
      </c>
      <c r="E32" s="103">
        <v>391994</v>
      </c>
      <c r="F32" s="110">
        <f t="shared" ref="F32" si="1">E32/$E$21*100</f>
        <v>43.686628343694203</v>
      </c>
    </row>
    <row r="33" spans="1:6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6" ht="13.5" thickBot="1" x14ac:dyDescent="0.25">
      <c r="A34" s="104" t="s">
        <v>29</v>
      </c>
      <c r="B34" s="105"/>
      <c r="C34" s="105"/>
      <c r="D34" s="106">
        <v>24</v>
      </c>
      <c r="E34" s="107">
        <v>4927</v>
      </c>
      <c r="F34" s="108">
        <f>E34/$E$21*100</f>
        <v>0.54910028686505752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30</v>
      </c>
      <c r="B37" s="77"/>
      <c r="C37" s="77"/>
      <c r="D37" s="77"/>
      <c r="E37" s="77"/>
      <c r="F37" s="77"/>
    </row>
    <row r="38" spans="1:6" ht="13.5" thickBot="1" x14ac:dyDescent="0.25">
      <c r="B38" s="78"/>
      <c r="C38" s="78"/>
      <c r="D38" s="79"/>
      <c r="E38" s="80"/>
      <c r="F38" s="81"/>
    </row>
    <row r="39" spans="1:6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6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6" ht="13.5" thickBot="1" x14ac:dyDescent="0.25">
      <c r="A41" s="138"/>
      <c r="B41" s="129"/>
      <c r="C41" s="143" t="s">
        <v>44</v>
      </c>
      <c r="D41" s="143"/>
      <c r="E41" s="143"/>
      <c r="F41" s="144"/>
    </row>
    <row r="42" spans="1:6" ht="13.5" thickBot="1" x14ac:dyDescent="0.25">
      <c r="A42" s="84" t="s">
        <v>42</v>
      </c>
      <c r="B42" s="85">
        <v>1</v>
      </c>
      <c r="C42" s="86">
        <v>7829446</v>
      </c>
      <c r="D42" s="87">
        <v>16664940</v>
      </c>
      <c r="E42" s="86">
        <v>7926945</v>
      </c>
      <c r="F42" s="88">
        <v>16884021</v>
      </c>
    </row>
    <row r="43" spans="1:6" x14ac:dyDescent="0.2">
      <c r="A43" s="71"/>
      <c r="B43" s="78"/>
      <c r="C43" s="89"/>
      <c r="D43" s="89"/>
      <c r="E43" s="89"/>
      <c r="F43" s="89"/>
    </row>
    <row r="45" spans="1:6" ht="15.75" x14ac:dyDescent="0.2">
      <c r="A45" s="76" t="s">
        <v>36</v>
      </c>
      <c r="B45" s="78"/>
      <c r="C45" s="78"/>
      <c r="D45" s="79"/>
      <c r="E45" s="80"/>
    </row>
    <row r="46" spans="1:6" ht="13.5" thickBot="1" x14ac:dyDescent="0.25">
      <c r="A46" s="71"/>
      <c r="B46" s="78"/>
      <c r="C46" s="90"/>
      <c r="D46" s="90"/>
    </row>
    <row r="47" spans="1:6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6" ht="13.5" thickBot="1" x14ac:dyDescent="0.25">
      <c r="A48" s="127"/>
      <c r="B48" s="129"/>
      <c r="C48" s="92" t="s">
        <v>38</v>
      </c>
      <c r="D48" s="93">
        <v>43524</v>
      </c>
      <c r="E48" s="33"/>
    </row>
    <row r="49" spans="1:6" ht="13.5" thickBot="1" x14ac:dyDescent="0.25">
      <c r="A49" s="84" t="s">
        <v>42</v>
      </c>
      <c r="B49" s="58">
        <v>1</v>
      </c>
      <c r="C49" s="132">
        <v>891078609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25" workbookViewId="0">
      <selection activeCell="E34" sqref="E34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14"/>
      <c r="F13" s="114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43555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907272</v>
      </c>
      <c r="F21" s="60">
        <f>+F22+F26+F29+F34</f>
        <v>99.999999999999986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54757</v>
      </c>
      <c r="F22" s="109">
        <f>+F23+F24+F25</f>
        <v>6.0353455193150456</v>
      </c>
      <c r="G22" s="116"/>
    </row>
    <row r="23" spans="1:7" x14ac:dyDescent="0.2">
      <c r="A23" s="65" t="s">
        <v>19</v>
      </c>
      <c r="B23" s="66"/>
      <c r="C23" s="66"/>
      <c r="D23" s="63">
        <v>4</v>
      </c>
      <c r="E23" s="64">
        <v>27713</v>
      </c>
      <c r="F23" s="109">
        <f>E23/E21*100</f>
        <v>3.0545415266865947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27044</v>
      </c>
      <c r="F25" s="109">
        <f>E25/E21*100</f>
        <v>2.9808039926284509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431524</v>
      </c>
      <c r="F26" s="109">
        <f>+F27+F28</f>
        <v>47.562803657558042</v>
      </c>
      <c r="G26" s="116"/>
    </row>
    <row r="27" spans="1:7" x14ac:dyDescent="0.2">
      <c r="A27" s="65" t="s">
        <v>22</v>
      </c>
      <c r="B27" s="66"/>
      <c r="C27" s="66"/>
      <c r="D27" s="63">
        <v>10</v>
      </c>
      <c r="E27" s="64">
        <v>199872</v>
      </c>
      <c r="F27" s="109">
        <f>E27/$E$21*100</f>
        <v>22.029997619236568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231652</v>
      </c>
      <c r="F28" s="109">
        <f>E28/$E$21*100</f>
        <v>25.532806038321475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E30+E32+E31</f>
        <v>418156</v>
      </c>
      <c r="F29" s="109">
        <f>+F30+F31+F32</f>
        <v>46.08937562274599</v>
      </c>
      <c r="G29" s="116"/>
    </row>
    <row r="30" spans="1:7" x14ac:dyDescent="0.2">
      <c r="A30" s="65" t="s">
        <v>25</v>
      </c>
      <c r="B30" s="66"/>
      <c r="C30" s="66"/>
      <c r="D30" s="63">
        <v>13</v>
      </c>
      <c r="E30" s="64">
        <v>21266</v>
      </c>
      <c r="F30" s="109">
        <f>E30/$E$21*100</f>
        <v>2.3439497747092379</v>
      </c>
    </row>
    <row r="31" spans="1:7" x14ac:dyDescent="0.2">
      <c r="A31" s="65" t="s">
        <v>26</v>
      </c>
      <c r="B31" s="66"/>
      <c r="C31" s="66"/>
      <c r="D31" s="63">
        <v>14</v>
      </c>
      <c r="E31" s="64">
        <v>396890</v>
      </c>
      <c r="F31" s="109">
        <f>E31/$E$21*100</f>
        <v>43.745425848036753</v>
      </c>
    </row>
    <row r="32" spans="1:7" hidden="1" x14ac:dyDescent="0.2">
      <c r="A32" s="100" t="s">
        <v>27</v>
      </c>
      <c r="B32" s="101"/>
      <c r="C32" s="101"/>
      <c r="D32" s="102">
        <v>15</v>
      </c>
      <c r="E32" s="103">
        <v>0</v>
      </c>
      <c r="F32" s="110">
        <f>E32/$E$21*100</f>
        <v>0</v>
      </c>
    </row>
    <row r="33" spans="1:7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7" ht="13.5" thickBot="1" x14ac:dyDescent="0.25">
      <c r="A34" s="104" t="s">
        <v>29</v>
      </c>
      <c r="B34" s="105"/>
      <c r="C34" s="105"/>
      <c r="D34" s="106">
        <v>24</v>
      </c>
      <c r="E34" s="107">
        <v>2835</v>
      </c>
      <c r="F34" s="108">
        <f>E34/$E$21*100</f>
        <v>0.31247520038092214</v>
      </c>
      <c r="G34" s="116"/>
    </row>
    <row r="35" spans="1:7" x14ac:dyDescent="0.2">
      <c r="A35" s="71"/>
      <c r="B35" s="72"/>
      <c r="C35" s="72"/>
      <c r="D35" s="73"/>
      <c r="E35" s="74"/>
      <c r="F35" s="75"/>
    </row>
    <row r="36" spans="1:7" x14ac:dyDescent="0.2">
      <c r="A36" s="71"/>
      <c r="B36" s="72"/>
      <c r="C36" s="72"/>
      <c r="D36" s="73"/>
      <c r="E36" s="74"/>
      <c r="F36" s="75"/>
    </row>
    <row r="37" spans="1:7" ht="15.75" x14ac:dyDescent="0.2">
      <c r="A37" s="76" t="s">
        <v>30</v>
      </c>
      <c r="B37" s="77"/>
      <c r="C37" s="77"/>
      <c r="D37" s="77"/>
      <c r="E37" s="77"/>
      <c r="F37" s="77"/>
    </row>
    <row r="38" spans="1:7" ht="13.5" thickBot="1" x14ac:dyDescent="0.25">
      <c r="B38" s="78"/>
      <c r="C38" s="78"/>
      <c r="D38" s="79"/>
      <c r="E38" s="80"/>
      <c r="F38" s="81"/>
    </row>
    <row r="39" spans="1:7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7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7" ht="13.5" thickBot="1" x14ac:dyDescent="0.25">
      <c r="A41" s="138"/>
      <c r="B41" s="129"/>
      <c r="C41" s="143" t="s">
        <v>45</v>
      </c>
      <c r="D41" s="143"/>
      <c r="E41" s="143"/>
      <c r="F41" s="144"/>
    </row>
    <row r="42" spans="1:7" ht="13.5" thickBot="1" x14ac:dyDescent="0.25">
      <c r="A42" s="84" t="s">
        <v>42</v>
      </c>
      <c r="B42" s="85">
        <v>1</v>
      </c>
      <c r="C42" s="86">
        <v>15088680</v>
      </c>
      <c r="D42" s="87">
        <v>25763171</v>
      </c>
      <c r="E42" s="86">
        <v>15457146</v>
      </c>
      <c r="F42" s="88">
        <v>26314419</v>
      </c>
    </row>
    <row r="43" spans="1:7" x14ac:dyDescent="0.2">
      <c r="A43" s="71"/>
      <c r="B43" s="78"/>
      <c r="C43" s="89"/>
      <c r="D43" s="89"/>
      <c r="E43" s="89"/>
      <c r="F43" s="89"/>
    </row>
    <row r="45" spans="1:7" ht="15.75" x14ac:dyDescent="0.2">
      <c r="A45" s="76" t="s">
        <v>36</v>
      </c>
      <c r="B45" s="78"/>
      <c r="C45" s="78"/>
      <c r="D45" s="79"/>
      <c r="E45" s="80"/>
    </row>
    <row r="46" spans="1:7" ht="13.5" thickBot="1" x14ac:dyDescent="0.25">
      <c r="A46" s="71"/>
      <c r="B46" s="78"/>
      <c r="C46" s="90"/>
      <c r="D46" s="90"/>
    </row>
    <row r="47" spans="1:7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7" ht="13.5" thickBot="1" x14ac:dyDescent="0.25">
      <c r="A48" s="127"/>
      <c r="B48" s="129"/>
      <c r="C48" s="92" t="s">
        <v>38</v>
      </c>
      <c r="D48" s="93">
        <v>43553</v>
      </c>
      <c r="E48" s="33"/>
    </row>
    <row r="49" spans="1:6" ht="13.5" thickBot="1" x14ac:dyDescent="0.25">
      <c r="A49" s="84" t="s">
        <v>42</v>
      </c>
      <c r="B49" s="58">
        <v>1</v>
      </c>
      <c r="C49" s="132">
        <v>890112988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28" workbookViewId="0">
      <selection activeCell="G41" sqref="G41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15"/>
      <c r="F13" s="115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43585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903857</v>
      </c>
      <c r="F21" s="60">
        <f>+F22+F26+F29+F34</f>
        <v>100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79475</v>
      </c>
      <c r="F22" s="109">
        <f>+F23+F24+F25</f>
        <v>8.792873208925748</v>
      </c>
      <c r="G22" s="116"/>
    </row>
    <row r="23" spans="1:7" x14ac:dyDescent="0.2">
      <c r="A23" s="65" t="s">
        <v>19</v>
      </c>
      <c r="B23" s="66"/>
      <c r="C23" s="66"/>
      <c r="D23" s="63">
        <v>4</v>
      </c>
      <c r="E23" s="64">
        <v>52441</v>
      </c>
      <c r="F23" s="109">
        <f>E23/E21*100</f>
        <v>5.8019133557631353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27034</v>
      </c>
      <c r="F25" s="109">
        <f>E25/E21*100</f>
        <v>2.9909598531626131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387537</v>
      </c>
      <c r="F26" s="109">
        <f>+F27+F28</f>
        <v>42.875919531518818</v>
      </c>
      <c r="G26" s="116"/>
    </row>
    <row r="27" spans="1:7" x14ac:dyDescent="0.2">
      <c r="A27" s="65" t="s">
        <v>22</v>
      </c>
      <c r="B27" s="66"/>
      <c r="C27" s="66"/>
      <c r="D27" s="63">
        <v>10</v>
      </c>
      <c r="E27" s="64">
        <v>135549</v>
      </c>
      <c r="F27" s="109">
        <f>E27/$E$21*100</f>
        <v>14.996730677529744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251988</v>
      </c>
      <c r="F28" s="109">
        <f>E28/$E$21*100</f>
        <v>27.879188853989074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E30+E32+E31</f>
        <v>431957</v>
      </c>
      <c r="F29" s="109">
        <f>+F30+F31+F32</f>
        <v>47.790413749077565</v>
      </c>
      <c r="G29" s="116"/>
    </row>
    <row r="30" spans="1:7" x14ac:dyDescent="0.2">
      <c r="A30" s="65" t="s">
        <v>25</v>
      </c>
      <c r="B30" s="66"/>
      <c r="C30" s="66"/>
      <c r="D30" s="63">
        <v>13</v>
      </c>
      <c r="E30" s="64">
        <v>21154</v>
      </c>
      <c r="F30" s="109">
        <f>E30/$E$21*100</f>
        <v>2.3404144682178707</v>
      </c>
    </row>
    <row r="31" spans="1:7" x14ac:dyDescent="0.2">
      <c r="A31" s="65" t="s">
        <v>26</v>
      </c>
      <c r="B31" s="66"/>
      <c r="C31" s="66"/>
      <c r="D31" s="63">
        <v>14</v>
      </c>
      <c r="E31" s="64">
        <v>410803</v>
      </c>
      <c r="F31" s="109">
        <f>E31/$E$21*100</f>
        <v>45.449999280859693</v>
      </c>
    </row>
    <row r="32" spans="1:7" hidden="1" x14ac:dyDescent="0.2">
      <c r="A32" s="100" t="s">
        <v>27</v>
      </c>
      <c r="B32" s="101"/>
      <c r="C32" s="101"/>
      <c r="D32" s="102">
        <v>15</v>
      </c>
      <c r="E32" s="103">
        <v>0</v>
      </c>
      <c r="F32" s="110">
        <f>E32/$E$21*100</f>
        <v>0</v>
      </c>
    </row>
    <row r="33" spans="1:7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7" ht="13.5" thickBot="1" x14ac:dyDescent="0.25">
      <c r="A34" s="104" t="s">
        <v>29</v>
      </c>
      <c r="B34" s="105"/>
      <c r="C34" s="105"/>
      <c r="D34" s="106">
        <v>24</v>
      </c>
      <c r="E34" s="107">
        <v>4888</v>
      </c>
      <c r="F34" s="108">
        <f>E34/$E$21*100</f>
        <v>0.54079351047787427</v>
      </c>
      <c r="G34" s="116"/>
    </row>
    <row r="35" spans="1:7" x14ac:dyDescent="0.2">
      <c r="A35" s="71"/>
      <c r="B35" s="72"/>
      <c r="C35" s="72"/>
      <c r="D35" s="73"/>
      <c r="E35" s="74"/>
      <c r="F35" s="75"/>
    </row>
    <row r="36" spans="1:7" x14ac:dyDescent="0.2">
      <c r="A36" s="71"/>
      <c r="B36" s="72"/>
      <c r="C36" s="72"/>
      <c r="D36" s="73"/>
      <c r="E36" s="74"/>
      <c r="F36" s="75"/>
    </row>
    <row r="37" spans="1:7" ht="15.75" x14ac:dyDescent="0.2">
      <c r="A37" s="76" t="s">
        <v>30</v>
      </c>
      <c r="B37" s="77"/>
      <c r="C37" s="77"/>
      <c r="D37" s="77"/>
      <c r="E37" s="77"/>
      <c r="F37" s="77"/>
    </row>
    <row r="38" spans="1:7" ht="13.5" thickBot="1" x14ac:dyDescent="0.25">
      <c r="B38" s="78"/>
      <c r="C38" s="78"/>
      <c r="D38" s="79"/>
      <c r="E38" s="80"/>
      <c r="F38" s="81"/>
    </row>
    <row r="39" spans="1:7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7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7" ht="13.5" thickBot="1" x14ac:dyDescent="0.25">
      <c r="A41" s="138"/>
      <c r="B41" s="129"/>
      <c r="C41" s="143" t="s">
        <v>46</v>
      </c>
      <c r="D41" s="143"/>
      <c r="E41" s="143"/>
      <c r="F41" s="144"/>
    </row>
    <row r="42" spans="1:7" ht="13.5" thickBot="1" x14ac:dyDescent="0.25">
      <c r="A42" s="84" t="s">
        <v>42</v>
      </c>
      <c r="B42" s="85">
        <v>1</v>
      </c>
      <c r="C42" s="86">
        <v>13117912</v>
      </c>
      <c r="D42" s="87">
        <v>23340516</v>
      </c>
      <c r="E42" s="86">
        <v>13628823</v>
      </c>
      <c r="F42" s="88">
        <v>24196130</v>
      </c>
    </row>
    <row r="43" spans="1:7" x14ac:dyDescent="0.2">
      <c r="A43" s="71"/>
      <c r="B43" s="78"/>
      <c r="C43" s="89"/>
      <c r="D43" s="89"/>
      <c r="E43" s="89"/>
      <c r="F43" s="89"/>
    </row>
    <row r="45" spans="1:7" ht="15.75" x14ac:dyDescent="0.2">
      <c r="A45" s="76" t="s">
        <v>36</v>
      </c>
      <c r="B45" s="78"/>
      <c r="C45" s="78"/>
      <c r="D45" s="79"/>
      <c r="E45" s="80"/>
    </row>
    <row r="46" spans="1:7" ht="13.5" thickBot="1" x14ac:dyDescent="0.25">
      <c r="A46" s="71"/>
      <c r="B46" s="78"/>
      <c r="C46" s="90"/>
      <c r="D46" s="90"/>
    </row>
    <row r="47" spans="1:7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7" ht="13.5" thickBot="1" x14ac:dyDescent="0.25">
      <c r="A48" s="127"/>
      <c r="B48" s="129"/>
      <c r="C48" s="92" t="s">
        <v>38</v>
      </c>
      <c r="D48" s="93">
        <v>43585</v>
      </c>
      <c r="E48" s="33"/>
    </row>
    <row r="49" spans="1:6" ht="13.5" thickBot="1" x14ac:dyDescent="0.25">
      <c r="A49" s="84" t="s">
        <v>42</v>
      </c>
      <c r="B49" s="58">
        <v>1</v>
      </c>
      <c r="C49" s="132">
        <v>893501130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workbookViewId="0">
      <selection activeCell="H4" sqref="H4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17"/>
      <c r="F13" s="117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43616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882967</v>
      </c>
      <c r="F21" s="60">
        <f>+F22+F26+F29+F34</f>
        <v>100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70914</v>
      </c>
      <c r="F22" s="109">
        <f>+F23+F24+F25</f>
        <v>8.0313307292345009</v>
      </c>
      <c r="G22" s="116"/>
    </row>
    <row r="23" spans="1:7" x14ac:dyDescent="0.2">
      <c r="A23" s="65" t="s">
        <v>19</v>
      </c>
      <c r="B23" s="66"/>
      <c r="C23" s="66"/>
      <c r="D23" s="63">
        <v>4</v>
      </c>
      <c r="E23" s="64">
        <v>43663</v>
      </c>
      <c r="F23" s="109">
        <f>E23/E21*100</f>
        <v>4.9450319207852615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27251</v>
      </c>
      <c r="F25" s="109">
        <f>E25/E21*100</f>
        <v>3.0862988084492402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387769</v>
      </c>
      <c r="F26" s="109">
        <f>+F27+F28</f>
        <v>43.916590314247308</v>
      </c>
      <c r="G26" s="116"/>
    </row>
    <row r="27" spans="1:7" x14ac:dyDescent="0.2">
      <c r="A27" s="65" t="s">
        <v>22</v>
      </c>
      <c r="B27" s="66"/>
      <c r="C27" s="66"/>
      <c r="D27" s="63">
        <v>10</v>
      </c>
      <c r="E27" s="64">
        <v>136235</v>
      </c>
      <c r="F27" s="109">
        <f>E27/$E$21*100</f>
        <v>15.429228951931387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251534</v>
      </c>
      <c r="F28" s="109">
        <f>E28/$E$21*100</f>
        <v>28.487361362315923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E30+E32+E31</f>
        <v>419200</v>
      </c>
      <c r="F29" s="109">
        <f>+F30+F31+F32</f>
        <v>47.476292998492582</v>
      </c>
      <c r="G29" s="116"/>
    </row>
    <row r="30" spans="1:7" x14ac:dyDescent="0.2">
      <c r="A30" s="65" t="s">
        <v>25</v>
      </c>
      <c r="B30" s="66"/>
      <c r="C30" s="66"/>
      <c r="D30" s="63">
        <v>13</v>
      </c>
      <c r="E30" s="64">
        <v>20562</v>
      </c>
      <c r="F30" s="109">
        <f>E30/$E$21*100</f>
        <v>2.3287393526598388</v>
      </c>
    </row>
    <row r="31" spans="1:7" x14ac:dyDescent="0.2">
      <c r="A31" s="65" t="s">
        <v>26</v>
      </c>
      <c r="B31" s="66"/>
      <c r="C31" s="66"/>
      <c r="D31" s="63">
        <v>14</v>
      </c>
      <c r="E31" s="64">
        <v>398638</v>
      </c>
      <c r="F31" s="109">
        <f>E31/$E$21*100</f>
        <v>45.147553645832744</v>
      </c>
    </row>
    <row r="32" spans="1:7" hidden="1" x14ac:dyDescent="0.2">
      <c r="A32" s="100" t="s">
        <v>27</v>
      </c>
      <c r="B32" s="101"/>
      <c r="C32" s="101"/>
      <c r="D32" s="102">
        <v>15</v>
      </c>
      <c r="E32" s="103">
        <v>0</v>
      </c>
      <c r="F32" s="110">
        <f>E32/$E$21*100</f>
        <v>0</v>
      </c>
    </row>
    <row r="33" spans="1:7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7" ht="13.5" thickBot="1" x14ac:dyDescent="0.25">
      <c r="A34" s="104" t="s">
        <v>29</v>
      </c>
      <c r="B34" s="105"/>
      <c r="C34" s="105"/>
      <c r="D34" s="106">
        <v>24</v>
      </c>
      <c r="E34" s="107">
        <v>5084</v>
      </c>
      <c r="F34" s="108">
        <f>E34/$E$21*100</f>
        <v>0.57578595802561139</v>
      </c>
      <c r="G34" s="116"/>
    </row>
    <row r="35" spans="1:7" x14ac:dyDescent="0.2">
      <c r="A35" s="71"/>
      <c r="B35" s="72"/>
      <c r="C35" s="72"/>
      <c r="D35" s="73"/>
      <c r="E35" s="74"/>
      <c r="F35" s="75"/>
    </row>
    <row r="36" spans="1:7" x14ac:dyDescent="0.2">
      <c r="A36" s="71"/>
      <c r="B36" s="72"/>
      <c r="C36" s="72"/>
      <c r="D36" s="73"/>
      <c r="E36" s="74"/>
      <c r="F36" s="75"/>
    </row>
    <row r="37" spans="1:7" ht="15.75" x14ac:dyDescent="0.2">
      <c r="A37" s="76" t="s">
        <v>30</v>
      </c>
      <c r="B37" s="77"/>
      <c r="C37" s="77"/>
      <c r="D37" s="77"/>
      <c r="E37" s="77"/>
      <c r="F37" s="77"/>
    </row>
    <row r="38" spans="1:7" ht="13.5" thickBot="1" x14ac:dyDescent="0.25">
      <c r="B38" s="78"/>
      <c r="C38" s="78"/>
      <c r="D38" s="79"/>
      <c r="E38" s="80"/>
      <c r="F38" s="81"/>
    </row>
    <row r="39" spans="1:7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7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7" ht="13.5" thickBot="1" x14ac:dyDescent="0.25">
      <c r="A41" s="138"/>
      <c r="B41" s="129"/>
      <c r="C41" s="143" t="s">
        <v>47</v>
      </c>
      <c r="D41" s="143"/>
      <c r="E41" s="143"/>
      <c r="F41" s="144"/>
    </row>
    <row r="42" spans="1:7" ht="13.5" thickBot="1" x14ac:dyDescent="0.25">
      <c r="A42" s="84" t="s">
        <v>42</v>
      </c>
      <c r="B42" s="85">
        <v>1</v>
      </c>
      <c r="C42" s="86">
        <v>15314856</v>
      </c>
      <c r="D42" s="87">
        <v>13612609</v>
      </c>
      <c r="E42" s="86">
        <v>15871515</v>
      </c>
      <c r="F42" s="88">
        <v>14119745</v>
      </c>
    </row>
    <row r="43" spans="1:7" x14ac:dyDescent="0.2">
      <c r="A43" s="71"/>
      <c r="B43" s="78"/>
      <c r="C43" s="89"/>
      <c r="D43" s="89"/>
      <c r="E43" s="89"/>
      <c r="F43" s="89"/>
    </row>
    <row r="45" spans="1:7" ht="15.75" x14ac:dyDescent="0.2">
      <c r="A45" s="76" t="s">
        <v>36</v>
      </c>
      <c r="B45" s="78"/>
      <c r="C45" s="78"/>
      <c r="D45" s="79"/>
      <c r="E45" s="80"/>
    </row>
    <row r="46" spans="1:7" ht="13.5" thickBot="1" x14ac:dyDescent="0.25">
      <c r="A46" s="71"/>
      <c r="B46" s="78"/>
      <c r="C46" s="90"/>
      <c r="D46" s="90"/>
    </row>
    <row r="47" spans="1:7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7" ht="13.5" thickBot="1" x14ac:dyDescent="0.25">
      <c r="A48" s="127"/>
      <c r="B48" s="129"/>
      <c r="C48" s="92" t="s">
        <v>38</v>
      </c>
      <c r="D48" s="93">
        <v>43616</v>
      </c>
      <c r="E48" s="33"/>
    </row>
    <row r="49" spans="1:6" ht="13.5" thickBot="1" x14ac:dyDescent="0.25">
      <c r="A49" s="84" t="s">
        <v>42</v>
      </c>
      <c r="B49" s="58">
        <v>1</v>
      </c>
      <c r="C49" s="132">
        <v>876133023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43" workbookViewId="0">
      <selection activeCell="F18" sqref="F18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18"/>
      <c r="F13" s="118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43646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890471</v>
      </c>
      <c r="F21" s="60">
        <f>+F22+F26+F29+F34</f>
        <v>100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67964</v>
      </c>
      <c r="F22" s="109">
        <f>+F23+F24+F25</f>
        <v>7.6323653437338219</v>
      </c>
      <c r="G22" s="116"/>
    </row>
    <row r="23" spans="1:7" x14ac:dyDescent="0.2">
      <c r="A23" s="65" t="s">
        <v>19</v>
      </c>
      <c r="B23" s="66"/>
      <c r="C23" s="66"/>
      <c r="D23" s="63">
        <v>4</v>
      </c>
      <c r="E23" s="64">
        <v>40846</v>
      </c>
      <c r="F23" s="109">
        <f>E23/E21*100</f>
        <v>4.5870106943404103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27118</v>
      </c>
      <c r="F25" s="109">
        <f>E25/E21*100</f>
        <v>3.0453546493934112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385883</v>
      </c>
      <c r="F26" s="109">
        <f>+F27+F28</f>
        <v>43.334707138132515</v>
      </c>
      <c r="G26" s="116"/>
    </row>
    <row r="27" spans="1:7" x14ac:dyDescent="0.2">
      <c r="A27" s="65" t="s">
        <v>22</v>
      </c>
      <c r="B27" s="66"/>
      <c r="C27" s="66"/>
      <c r="D27" s="63">
        <v>10</v>
      </c>
      <c r="E27" s="64">
        <v>135735</v>
      </c>
      <c r="F27" s="109">
        <f>E27/$E$21*100</f>
        <v>15.243056764341567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250148</v>
      </c>
      <c r="F28" s="109">
        <f>E28/$E$21*100</f>
        <v>28.091650373790948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E30+E32+E31</f>
        <v>429557</v>
      </c>
      <c r="F29" s="109">
        <f>+F30+F31+F32</f>
        <v>48.239302571335848</v>
      </c>
      <c r="G29" s="116"/>
    </row>
    <row r="30" spans="1:7" x14ac:dyDescent="0.2">
      <c r="A30" s="65" t="s">
        <v>25</v>
      </c>
      <c r="B30" s="66"/>
      <c r="C30" s="66"/>
      <c r="D30" s="63">
        <v>13</v>
      </c>
      <c r="E30" s="64">
        <v>20741</v>
      </c>
      <c r="F30" s="109">
        <f>E30/$E$21*100</f>
        <v>2.3292167852743098</v>
      </c>
    </row>
    <row r="31" spans="1:7" x14ac:dyDescent="0.2">
      <c r="A31" s="65" t="s">
        <v>26</v>
      </c>
      <c r="B31" s="66"/>
      <c r="C31" s="66"/>
      <c r="D31" s="63">
        <v>14</v>
      </c>
      <c r="E31" s="64">
        <v>408816</v>
      </c>
      <c r="F31" s="109">
        <f>E31/$E$21*100</f>
        <v>45.910085786061536</v>
      </c>
    </row>
    <row r="32" spans="1:7" hidden="1" x14ac:dyDescent="0.2">
      <c r="A32" s="100" t="s">
        <v>27</v>
      </c>
      <c r="B32" s="101"/>
      <c r="C32" s="101"/>
      <c r="D32" s="102">
        <v>15</v>
      </c>
      <c r="E32" s="103">
        <v>0</v>
      </c>
      <c r="F32" s="110">
        <f>E32/$E$21*100</f>
        <v>0</v>
      </c>
    </row>
    <row r="33" spans="1:7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7" ht="13.5" thickBot="1" x14ac:dyDescent="0.25">
      <c r="A34" s="104" t="s">
        <v>29</v>
      </c>
      <c r="B34" s="105"/>
      <c r="C34" s="105"/>
      <c r="D34" s="106">
        <v>24</v>
      </c>
      <c r="E34" s="107">
        <v>7067</v>
      </c>
      <c r="F34" s="108">
        <f>E34/$E$21*100</f>
        <v>0.79362494679781814</v>
      </c>
      <c r="G34" s="116"/>
    </row>
    <row r="35" spans="1:7" x14ac:dyDescent="0.2">
      <c r="A35" s="71"/>
      <c r="B35" s="72"/>
      <c r="C35" s="72"/>
      <c r="D35" s="73"/>
      <c r="E35" s="74"/>
      <c r="F35" s="75"/>
    </row>
    <row r="36" spans="1:7" x14ac:dyDescent="0.2">
      <c r="A36" s="71"/>
      <c r="B36" s="72"/>
      <c r="C36" s="72"/>
      <c r="D36" s="73"/>
      <c r="E36" s="74"/>
      <c r="F36" s="75"/>
    </row>
    <row r="37" spans="1:7" ht="15.75" x14ac:dyDescent="0.2">
      <c r="A37" s="76" t="s">
        <v>30</v>
      </c>
      <c r="B37" s="77"/>
      <c r="C37" s="77"/>
      <c r="D37" s="77"/>
      <c r="E37" s="77"/>
      <c r="F37" s="77"/>
    </row>
    <row r="38" spans="1:7" ht="13.5" thickBot="1" x14ac:dyDescent="0.25">
      <c r="B38" s="78"/>
      <c r="C38" s="78"/>
      <c r="D38" s="79"/>
      <c r="E38" s="80"/>
      <c r="F38" s="81"/>
    </row>
    <row r="39" spans="1:7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7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7" ht="13.5" thickBot="1" x14ac:dyDescent="0.25">
      <c r="A41" s="138"/>
      <c r="B41" s="129"/>
      <c r="C41" s="143" t="s">
        <v>48</v>
      </c>
      <c r="D41" s="143"/>
      <c r="E41" s="143"/>
      <c r="F41" s="144"/>
    </row>
    <row r="42" spans="1:7" ht="13.5" thickBot="1" x14ac:dyDescent="0.25">
      <c r="A42" s="84" t="s">
        <v>42</v>
      </c>
      <c r="B42" s="85">
        <v>1</v>
      </c>
      <c r="C42" s="86">
        <v>10641684</v>
      </c>
      <c r="D42" s="87">
        <v>19161005</v>
      </c>
      <c r="E42" s="86">
        <v>10994238</v>
      </c>
      <c r="F42" s="88">
        <v>19793061</v>
      </c>
    </row>
    <row r="43" spans="1:7" x14ac:dyDescent="0.2">
      <c r="A43" s="71"/>
      <c r="B43" s="78"/>
      <c r="C43" s="89"/>
      <c r="D43" s="89"/>
      <c r="E43" s="89"/>
      <c r="F43" s="89"/>
    </row>
    <row r="45" spans="1:7" ht="15.75" x14ac:dyDescent="0.2">
      <c r="A45" s="76" t="s">
        <v>36</v>
      </c>
      <c r="B45" s="78"/>
      <c r="C45" s="78"/>
      <c r="D45" s="79"/>
      <c r="E45" s="80"/>
    </row>
    <row r="46" spans="1:7" ht="13.5" thickBot="1" x14ac:dyDescent="0.25">
      <c r="A46" s="71"/>
      <c r="B46" s="78"/>
      <c r="C46" s="90"/>
      <c r="D46" s="90"/>
    </row>
    <row r="47" spans="1:7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7" ht="13.5" thickBot="1" x14ac:dyDescent="0.25">
      <c r="A48" s="127"/>
      <c r="B48" s="129"/>
      <c r="C48" s="92" t="s">
        <v>38</v>
      </c>
      <c r="D48" s="93">
        <v>43644</v>
      </c>
      <c r="E48" s="33"/>
    </row>
    <row r="49" spans="1:6" ht="13.5" thickBot="1" x14ac:dyDescent="0.25">
      <c r="A49" s="84" t="s">
        <v>42</v>
      </c>
      <c r="B49" s="58">
        <v>1</v>
      </c>
      <c r="C49" s="132">
        <v>880674864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workbookViewId="0">
      <selection activeCell="G4" sqref="G4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19"/>
      <c r="F13" s="119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43677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943949</v>
      </c>
      <c r="F21" s="60">
        <f>+F22+F26+F29+F34</f>
        <v>100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71773</v>
      </c>
      <c r="F22" s="109">
        <f>+F23+F24+F25</f>
        <v>7.6034828152792144</v>
      </c>
      <c r="G22" s="116"/>
    </row>
    <row r="23" spans="1:7" x14ac:dyDescent="0.2">
      <c r="A23" s="65" t="s">
        <v>19</v>
      </c>
      <c r="B23" s="66"/>
      <c r="C23" s="66"/>
      <c r="D23" s="63">
        <v>4</v>
      </c>
      <c r="E23" s="64">
        <v>44651</v>
      </c>
      <c r="F23" s="109">
        <f>E23/E21*100</f>
        <v>4.7302343664753073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27122</v>
      </c>
      <c r="F25" s="109">
        <f>E25/E21*100</f>
        <v>2.8732484488039076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381194</v>
      </c>
      <c r="F26" s="109">
        <f>+F27+F28</f>
        <v>40.382902042377289</v>
      </c>
      <c r="G26" s="116"/>
    </row>
    <row r="27" spans="1:7" x14ac:dyDescent="0.2">
      <c r="A27" s="65" t="s">
        <v>22</v>
      </c>
      <c r="B27" s="66"/>
      <c r="C27" s="66"/>
      <c r="D27" s="63">
        <v>10</v>
      </c>
      <c r="E27" s="64">
        <v>154971</v>
      </c>
      <c r="F27" s="109">
        <f>E27/$E$21*100</f>
        <v>16.417306443462518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226223</v>
      </c>
      <c r="F28" s="109">
        <f>E28/$E$21*100</f>
        <v>23.965595598914771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E30+E32+E31</f>
        <v>485949</v>
      </c>
      <c r="F29" s="109">
        <f>+F30+F31+F32</f>
        <v>51.48042955710531</v>
      </c>
      <c r="G29" s="116"/>
    </row>
    <row r="30" spans="1:7" x14ac:dyDescent="0.2">
      <c r="A30" s="65" t="s">
        <v>25</v>
      </c>
      <c r="B30" s="66"/>
      <c r="C30" s="66"/>
      <c r="D30" s="63">
        <v>13</v>
      </c>
      <c r="E30" s="64">
        <v>20565</v>
      </c>
      <c r="F30" s="109">
        <f>E30/$E$21*100</f>
        <v>2.1786134632273564</v>
      </c>
    </row>
    <row r="31" spans="1:7" x14ac:dyDescent="0.2">
      <c r="A31" s="65" t="s">
        <v>26</v>
      </c>
      <c r="B31" s="66"/>
      <c r="C31" s="66"/>
      <c r="D31" s="63">
        <v>14</v>
      </c>
      <c r="E31" s="64">
        <v>465384</v>
      </c>
      <c r="F31" s="109">
        <f>E31/$E$21*100</f>
        <v>49.301816093877953</v>
      </c>
    </row>
    <row r="32" spans="1:7" hidden="1" x14ac:dyDescent="0.2">
      <c r="A32" s="100" t="s">
        <v>27</v>
      </c>
      <c r="B32" s="101"/>
      <c r="C32" s="101"/>
      <c r="D32" s="102">
        <v>15</v>
      </c>
      <c r="E32" s="103">
        <v>0</v>
      </c>
      <c r="F32" s="110">
        <f>E32/$E$21*100</f>
        <v>0</v>
      </c>
    </row>
    <row r="33" spans="1:7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7" ht="13.5" thickBot="1" x14ac:dyDescent="0.25">
      <c r="A34" s="104" t="s">
        <v>29</v>
      </c>
      <c r="B34" s="105"/>
      <c r="C34" s="105"/>
      <c r="D34" s="106">
        <v>24</v>
      </c>
      <c r="E34" s="107">
        <v>5033</v>
      </c>
      <c r="F34" s="108">
        <f>E34/$E$21*100</f>
        <v>0.53318558523818549</v>
      </c>
      <c r="G34" s="116"/>
    </row>
    <row r="35" spans="1:7" x14ac:dyDescent="0.2">
      <c r="A35" s="71"/>
      <c r="B35" s="72"/>
      <c r="C35" s="72"/>
      <c r="D35" s="73"/>
      <c r="E35" s="74"/>
      <c r="F35" s="75"/>
    </row>
    <row r="36" spans="1:7" x14ac:dyDescent="0.2">
      <c r="A36" s="71"/>
      <c r="B36" s="72"/>
      <c r="C36" s="72"/>
      <c r="D36" s="73"/>
      <c r="E36" s="74"/>
      <c r="F36" s="75"/>
    </row>
    <row r="37" spans="1:7" ht="15.75" x14ac:dyDescent="0.2">
      <c r="A37" s="76" t="s">
        <v>30</v>
      </c>
      <c r="B37" s="77"/>
      <c r="C37" s="77"/>
      <c r="D37" s="77"/>
      <c r="E37" s="77"/>
      <c r="F37" s="77"/>
    </row>
    <row r="38" spans="1:7" ht="13.5" thickBot="1" x14ac:dyDescent="0.25">
      <c r="B38" s="78"/>
      <c r="C38" s="78"/>
      <c r="D38" s="79"/>
      <c r="E38" s="80"/>
      <c r="F38" s="81"/>
    </row>
    <row r="39" spans="1:7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7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7" ht="13.5" thickBot="1" x14ac:dyDescent="0.25">
      <c r="A41" s="138"/>
      <c r="B41" s="129"/>
      <c r="C41" s="143" t="s">
        <v>49</v>
      </c>
      <c r="D41" s="143"/>
      <c r="E41" s="143"/>
      <c r="F41" s="144"/>
    </row>
    <row r="42" spans="1:7" ht="13.5" thickBot="1" x14ac:dyDescent="0.25">
      <c r="A42" s="84" t="s">
        <v>42</v>
      </c>
      <c r="B42" s="85">
        <v>1</v>
      </c>
      <c r="C42" s="86">
        <v>48633064</v>
      </c>
      <c r="D42" s="87">
        <v>10596476</v>
      </c>
      <c r="E42" s="86">
        <v>51080183</v>
      </c>
      <c r="F42" s="88">
        <v>11111503</v>
      </c>
    </row>
    <row r="43" spans="1:7" x14ac:dyDescent="0.2">
      <c r="A43" s="71"/>
      <c r="B43" s="78"/>
      <c r="C43" s="89"/>
      <c r="D43" s="89"/>
      <c r="E43" s="89"/>
      <c r="F43" s="89"/>
    </row>
    <row r="45" spans="1:7" ht="15.75" x14ac:dyDescent="0.2">
      <c r="A45" s="76" t="s">
        <v>36</v>
      </c>
      <c r="B45" s="78"/>
      <c r="C45" s="78"/>
      <c r="D45" s="79"/>
      <c r="E45" s="80"/>
    </row>
    <row r="46" spans="1:7" ht="13.5" thickBot="1" x14ac:dyDescent="0.25">
      <c r="A46" s="71"/>
      <c r="B46" s="78"/>
      <c r="C46" s="90"/>
      <c r="D46" s="90"/>
    </row>
    <row r="47" spans="1:7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7" ht="13.5" thickBot="1" x14ac:dyDescent="0.25">
      <c r="A48" s="127"/>
      <c r="B48" s="129"/>
      <c r="C48" s="92" t="s">
        <v>38</v>
      </c>
      <c r="D48" s="93">
        <v>43677</v>
      </c>
      <c r="E48" s="33"/>
    </row>
    <row r="49" spans="1:6" ht="13.5" thickBot="1" x14ac:dyDescent="0.25">
      <c r="A49" s="84" t="s">
        <v>42</v>
      </c>
      <c r="B49" s="58">
        <v>1</v>
      </c>
      <c r="C49" s="132">
        <v>932581819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13" workbookViewId="0">
      <selection activeCell="K26" sqref="K26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20"/>
      <c r="F13" s="12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43708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967008</v>
      </c>
      <c r="F21" s="60">
        <f>+F22+F26+F29+F34</f>
        <v>100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81707</v>
      </c>
      <c r="F22" s="109">
        <f>+F23+F24+F25</f>
        <v>8.4494647407260324</v>
      </c>
      <c r="G22" s="116"/>
    </row>
    <row r="23" spans="1:7" x14ac:dyDescent="0.2">
      <c r="A23" s="65" t="s">
        <v>19</v>
      </c>
      <c r="B23" s="66"/>
      <c r="C23" s="66"/>
      <c r="D23" s="63">
        <v>4</v>
      </c>
      <c r="E23" s="64">
        <v>54835</v>
      </c>
      <c r="F23" s="109">
        <f>E23/E21*100</f>
        <v>5.6705839041662527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26872</v>
      </c>
      <c r="F25" s="109">
        <f>E25/E21*100</f>
        <v>2.7788808365597806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382671</v>
      </c>
      <c r="F26" s="109">
        <f>+F27+F28</f>
        <v>39.572681921969618</v>
      </c>
      <c r="G26" s="116"/>
    </row>
    <row r="27" spans="1:7" x14ac:dyDescent="0.2">
      <c r="A27" s="65" t="s">
        <v>22</v>
      </c>
      <c r="B27" s="66"/>
      <c r="C27" s="66"/>
      <c r="D27" s="63">
        <v>10</v>
      </c>
      <c r="E27" s="64">
        <v>155483</v>
      </c>
      <c r="F27" s="109">
        <f>E27/$E$21*100</f>
        <v>16.078770806446276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227188</v>
      </c>
      <c r="F28" s="109">
        <f>E28/$E$21*100</f>
        <v>23.493911115523346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E30+E32+E31</f>
        <v>500197</v>
      </c>
      <c r="F29" s="109">
        <f>+F30+F31+F32</f>
        <v>51.72625252324697</v>
      </c>
      <c r="G29" s="116"/>
    </row>
    <row r="30" spans="1:7" x14ac:dyDescent="0.2">
      <c r="A30" s="65" t="s">
        <v>25</v>
      </c>
      <c r="B30" s="66"/>
      <c r="C30" s="66"/>
      <c r="D30" s="63">
        <v>13</v>
      </c>
      <c r="E30" s="64">
        <v>19533</v>
      </c>
      <c r="F30" s="109">
        <f>E30/$E$21*100</f>
        <v>2.0199419239551273</v>
      </c>
    </row>
    <row r="31" spans="1:7" x14ac:dyDescent="0.2">
      <c r="A31" s="65" t="s">
        <v>26</v>
      </c>
      <c r="B31" s="66"/>
      <c r="C31" s="66"/>
      <c r="D31" s="63">
        <v>14</v>
      </c>
      <c r="E31" s="64">
        <v>480664</v>
      </c>
      <c r="F31" s="109">
        <f>E31/$E$21*100</f>
        <v>49.706310599291839</v>
      </c>
    </row>
    <row r="32" spans="1:7" hidden="1" x14ac:dyDescent="0.2">
      <c r="A32" s="100" t="s">
        <v>27</v>
      </c>
      <c r="B32" s="101"/>
      <c r="C32" s="101"/>
      <c r="D32" s="102">
        <v>15</v>
      </c>
      <c r="E32" s="103">
        <v>0</v>
      </c>
      <c r="F32" s="110">
        <f>E32/$E$21*100</f>
        <v>0</v>
      </c>
    </row>
    <row r="33" spans="1:7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7" ht="13.5" thickBot="1" x14ac:dyDescent="0.25">
      <c r="A34" s="104" t="s">
        <v>29</v>
      </c>
      <c r="B34" s="105"/>
      <c r="C34" s="105"/>
      <c r="D34" s="106">
        <v>24</v>
      </c>
      <c r="E34" s="107">
        <v>2433</v>
      </c>
      <c r="F34" s="108">
        <f>E34/$E$21*100</f>
        <v>0.25160081405738111</v>
      </c>
      <c r="G34" s="116"/>
    </row>
    <row r="35" spans="1:7" x14ac:dyDescent="0.2">
      <c r="A35" s="71"/>
      <c r="B35" s="72"/>
      <c r="C35" s="72"/>
      <c r="D35" s="73"/>
      <c r="E35" s="74"/>
      <c r="F35" s="75"/>
    </row>
    <row r="36" spans="1:7" x14ac:dyDescent="0.2">
      <c r="A36" s="71"/>
      <c r="B36" s="72"/>
      <c r="C36" s="72"/>
      <c r="D36" s="73"/>
      <c r="E36" s="74"/>
      <c r="F36" s="75"/>
    </row>
    <row r="37" spans="1:7" ht="15.75" x14ac:dyDescent="0.2">
      <c r="A37" s="76" t="s">
        <v>30</v>
      </c>
      <c r="B37" s="77"/>
      <c r="C37" s="77"/>
      <c r="D37" s="77"/>
      <c r="E37" s="77"/>
      <c r="F37" s="77"/>
    </row>
    <row r="38" spans="1:7" ht="13.5" thickBot="1" x14ac:dyDescent="0.25">
      <c r="B38" s="78"/>
      <c r="C38" s="78"/>
      <c r="D38" s="79"/>
      <c r="E38" s="80"/>
      <c r="F38" s="81"/>
    </row>
    <row r="39" spans="1:7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7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7" ht="13.5" thickBot="1" x14ac:dyDescent="0.25">
      <c r="A41" s="138"/>
      <c r="B41" s="129"/>
      <c r="C41" s="143" t="s">
        <v>50</v>
      </c>
      <c r="D41" s="143"/>
      <c r="E41" s="143"/>
      <c r="F41" s="144"/>
    </row>
    <row r="42" spans="1:7" ht="13.5" thickBot="1" x14ac:dyDescent="0.25">
      <c r="A42" s="84" t="s">
        <v>42</v>
      </c>
      <c r="B42" s="85">
        <v>1</v>
      </c>
      <c r="C42" s="86">
        <v>35827584</v>
      </c>
      <c r="D42" s="87">
        <v>9896708</v>
      </c>
      <c r="E42" s="86">
        <v>37271657</v>
      </c>
      <c r="F42" s="88">
        <v>10300459</v>
      </c>
    </row>
    <row r="43" spans="1:7" x14ac:dyDescent="0.2">
      <c r="A43" s="71"/>
      <c r="B43" s="78"/>
      <c r="C43" s="89"/>
      <c r="D43" s="89"/>
      <c r="E43" s="89"/>
      <c r="F43" s="89"/>
    </row>
    <row r="45" spans="1:7" ht="15.75" x14ac:dyDescent="0.2">
      <c r="A45" s="76" t="s">
        <v>36</v>
      </c>
      <c r="B45" s="78"/>
      <c r="C45" s="78"/>
      <c r="D45" s="79"/>
      <c r="E45" s="80"/>
    </row>
    <row r="46" spans="1:7" ht="13.5" thickBot="1" x14ac:dyDescent="0.25">
      <c r="A46" s="71"/>
      <c r="B46" s="78"/>
      <c r="C46" s="90"/>
      <c r="D46" s="90"/>
    </row>
    <row r="47" spans="1:7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7" ht="13.5" thickBot="1" x14ac:dyDescent="0.25">
      <c r="A48" s="127"/>
      <c r="B48" s="129"/>
      <c r="C48" s="92" t="s">
        <v>38</v>
      </c>
      <c r="D48" s="93">
        <v>43707</v>
      </c>
      <c r="E48" s="33"/>
    </row>
    <row r="49" spans="1:6" ht="13.5" thickBot="1" x14ac:dyDescent="0.25">
      <c r="A49" s="84" t="s">
        <v>42</v>
      </c>
      <c r="B49" s="58">
        <v>1</v>
      </c>
      <c r="C49" s="132">
        <v>955362990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E12:F12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workbookViewId="0">
      <selection activeCell="F2" sqref="F2"/>
    </sheetView>
  </sheetViews>
  <sheetFormatPr defaultRowHeight="12.75" x14ac:dyDescent="0.2"/>
  <cols>
    <col min="1" max="1" width="18.28515625" style="2" customWidth="1"/>
    <col min="2" max="2" width="25.140625" style="2" customWidth="1"/>
    <col min="3" max="6" width="15.7109375" style="2" customWidth="1"/>
    <col min="7" max="7" width="16.5703125" style="2" customWidth="1"/>
    <col min="8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4" t="s">
        <v>41</v>
      </c>
      <c r="B12" s="134"/>
      <c r="C12" s="99"/>
      <c r="D12" s="15"/>
      <c r="E12" s="135"/>
      <c r="F12" s="135"/>
    </row>
    <row r="13" spans="1:6" x14ac:dyDescent="0.2">
      <c r="A13" s="29"/>
      <c r="B13" s="30"/>
      <c r="C13" s="30"/>
      <c r="D13" s="15"/>
      <c r="E13" s="121"/>
      <c r="F13" s="121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7" ht="15.75" x14ac:dyDescent="0.2">
      <c r="A17" s="38" t="s">
        <v>11</v>
      </c>
      <c r="B17" s="39"/>
      <c r="C17" s="39"/>
      <c r="D17" s="40"/>
      <c r="E17" s="40"/>
      <c r="F17" s="40"/>
    </row>
    <row r="18" spans="1:7" ht="13.5" thickBot="1" x14ac:dyDescent="0.25">
      <c r="A18" s="41"/>
      <c r="B18" s="41"/>
      <c r="C18" s="41"/>
      <c r="D18" s="42"/>
      <c r="E18" s="42"/>
      <c r="F18" s="42"/>
    </row>
    <row r="19" spans="1:7" ht="38.25" x14ac:dyDescent="0.25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5" thickBot="1" x14ac:dyDescent="0.25">
      <c r="A20" s="49"/>
      <c r="B20" s="50"/>
      <c r="C20" s="51"/>
      <c r="D20" s="52"/>
      <c r="E20" s="53" t="s">
        <v>16</v>
      </c>
      <c r="F20" s="54">
        <v>43738</v>
      </c>
      <c r="G20" s="55"/>
    </row>
    <row r="21" spans="1:7" x14ac:dyDescent="0.2">
      <c r="A21" s="56" t="s">
        <v>17</v>
      </c>
      <c r="B21" s="57"/>
      <c r="C21" s="57"/>
      <c r="D21" s="58">
        <v>1</v>
      </c>
      <c r="E21" s="59">
        <f>+E22+E26+E29+E33+E34</f>
        <v>997915</v>
      </c>
      <c r="F21" s="60">
        <f>+F22+F26+F29+F34</f>
        <v>99.999999999999986</v>
      </c>
    </row>
    <row r="22" spans="1:7" x14ac:dyDescent="0.2">
      <c r="A22" s="61" t="s">
        <v>18</v>
      </c>
      <c r="B22" s="62"/>
      <c r="C22" s="62"/>
      <c r="D22" s="63">
        <v>3</v>
      </c>
      <c r="E22" s="64">
        <f>E23+E24+E25</f>
        <v>73538</v>
      </c>
      <c r="F22" s="109">
        <f>+F23+F24+F25</f>
        <v>7.3691647084170491</v>
      </c>
      <c r="G22" s="116"/>
    </row>
    <row r="23" spans="1:7" x14ac:dyDescent="0.2">
      <c r="A23" s="65" t="s">
        <v>19</v>
      </c>
      <c r="B23" s="66"/>
      <c r="C23" s="66"/>
      <c r="D23" s="63">
        <v>4</v>
      </c>
      <c r="E23" s="64">
        <v>46719</v>
      </c>
      <c r="F23" s="109">
        <f>E23/E21*100</f>
        <v>4.6816612637348873</v>
      </c>
    </row>
    <row r="24" spans="1:7" hidden="1" x14ac:dyDescent="0.2">
      <c r="A24" s="65" t="s">
        <v>20</v>
      </c>
      <c r="B24" s="66"/>
      <c r="C24" s="66"/>
      <c r="D24" s="63">
        <v>5</v>
      </c>
      <c r="E24" s="64">
        <v>0</v>
      </c>
      <c r="F24" s="109">
        <f t="shared" ref="F24" si="0">E24/E22*100</f>
        <v>0</v>
      </c>
    </row>
    <row r="25" spans="1:7" x14ac:dyDescent="0.2">
      <c r="A25" s="65" t="s">
        <v>20</v>
      </c>
      <c r="B25" s="66"/>
      <c r="C25" s="66"/>
      <c r="D25" s="63">
        <v>5</v>
      </c>
      <c r="E25" s="64">
        <v>26819</v>
      </c>
      <c r="F25" s="109">
        <f>E25/E21*100</f>
        <v>2.6875034446821622</v>
      </c>
    </row>
    <row r="26" spans="1:7" x14ac:dyDescent="0.2">
      <c r="A26" s="61" t="s">
        <v>21</v>
      </c>
      <c r="B26" s="66"/>
      <c r="C26" s="66"/>
      <c r="D26" s="63">
        <v>9</v>
      </c>
      <c r="E26" s="64">
        <f>E27+E28</f>
        <v>388724</v>
      </c>
      <c r="F26" s="109">
        <f>+F27+F28</f>
        <v>38.953618294143283</v>
      </c>
      <c r="G26" s="116"/>
    </row>
    <row r="27" spans="1:7" x14ac:dyDescent="0.2">
      <c r="A27" s="65" t="s">
        <v>22</v>
      </c>
      <c r="B27" s="66"/>
      <c r="C27" s="66"/>
      <c r="D27" s="63">
        <v>10</v>
      </c>
      <c r="E27" s="64">
        <v>154387</v>
      </c>
      <c r="F27" s="109">
        <f>E27/$E$21*100</f>
        <v>15.470956945230807</v>
      </c>
    </row>
    <row r="28" spans="1:7" x14ac:dyDescent="0.2">
      <c r="A28" s="65" t="s">
        <v>23</v>
      </c>
      <c r="B28" s="66"/>
      <c r="C28" s="66"/>
      <c r="D28" s="63">
        <v>11</v>
      </c>
      <c r="E28" s="64">
        <v>234337</v>
      </c>
      <c r="F28" s="109">
        <f>E28/$E$21*100</f>
        <v>23.48266134891248</v>
      </c>
    </row>
    <row r="29" spans="1:7" x14ac:dyDescent="0.2">
      <c r="A29" s="61" t="s">
        <v>24</v>
      </c>
      <c r="B29" s="66"/>
      <c r="C29" s="66"/>
      <c r="D29" s="63">
        <v>12</v>
      </c>
      <c r="E29" s="64">
        <f>E30+E32+E31</f>
        <v>532503</v>
      </c>
      <c r="F29" s="109">
        <f>+F30+F31+F32</f>
        <v>53.361558850202663</v>
      </c>
      <c r="G29" s="116"/>
    </row>
    <row r="30" spans="1:7" x14ac:dyDescent="0.2">
      <c r="A30" s="65" t="s">
        <v>25</v>
      </c>
      <c r="B30" s="66"/>
      <c r="C30" s="66"/>
      <c r="D30" s="63">
        <v>13</v>
      </c>
      <c r="E30" s="64">
        <v>19442</v>
      </c>
      <c r="F30" s="109">
        <f>E30/$E$21*100</f>
        <v>1.9482621265338229</v>
      </c>
    </row>
    <row r="31" spans="1:7" x14ac:dyDescent="0.2">
      <c r="A31" s="65" t="s">
        <v>26</v>
      </c>
      <c r="B31" s="66"/>
      <c r="C31" s="66"/>
      <c r="D31" s="63">
        <v>14</v>
      </c>
      <c r="E31" s="64">
        <v>513061</v>
      </c>
      <c r="F31" s="109">
        <f>E31/$E$21*100</f>
        <v>51.413296723668843</v>
      </c>
    </row>
    <row r="32" spans="1:7" hidden="1" x14ac:dyDescent="0.2">
      <c r="A32" s="100" t="s">
        <v>27</v>
      </c>
      <c r="B32" s="101"/>
      <c r="C32" s="101"/>
      <c r="D32" s="102">
        <v>15</v>
      </c>
      <c r="E32" s="103">
        <v>0</v>
      </c>
      <c r="F32" s="110">
        <f>E32/$E$21*100</f>
        <v>0</v>
      </c>
    </row>
    <row r="33" spans="1:7" ht="13.5" hidden="1" thickBot="1" x14ac:dyDescent="0.25">
      <c r="A33" s="67" t="s">
        <v>28</v>
      </c>
      <c r="B33" s="68"/>
      <c r="C33" s="68"/>
      <c r="D33" s="69">
        <v>24</v>
      </c>
      <c r="E33" s="70">
        <v>0</v>
      </c>
      <c r="F33" s="111">
        <f>E33/$E$21*100</f>
        <v>0</v>
      </c>
    </row>
    <row r="34" spans="1:7" ht="13.5" thickBot="1" x14ac:dyDescent="0.25">
      <c r="A34" s="104" t="s">
        <v>29</v>
      </c>
      <c r="B34" s="105"/>
      <c r="C34" s="105"/>
      <c r="D34" s="106">
        <v>24</v>
      </c>
      <c r="E34" s="107">
        <v>3150</v>
      </c>
      <c r="F34" s="108">
        <f>E34/$E$21*100</f>
        <v>0.31565814723698915</v>
      </c>
      <c r="G34" s="116"/>
    </row>
    <row r="35" spans="1:7" x14ac:dyDescent="0.2">
      <c r="A35" s="71"/>
      <c r="B35" s="72"/>
      <c r="C35" s="72"/>
      <c r="D35" s="73"/>
      <c r="E35" s="74"/>
      <c r="F35" s="75"/>
    </row>
    <row r="36" spans="1:7" x14ac:dyDescent="0.2">
      <c r="A36" s="71"/>
      <c r="B36" s="72"/>
      <c r="C36" s="72"/>
      <c r="D36" s="73"/>
      <c r="E36" s="74"/>
      <c r="F36" s="75"/>
    </row>
    <row r="37" spans="1:7" ht="15.75" x14ac:dyDescent="0.2">
      <c r="A37" s="76" t="s">
        <v>30</v>
      </c>
      <c r="B37" s="77"/>
      <c r="C37" s="77"/>
      <c r="D37" s="77"/>
      <c r="E37" s="77"/>
      <c r="F37" s="77"/>
    </row>
    <row r="38" spans="1:7" ht="13.5" thickBot="1" x14ac:dyDescent="0.25">
      <c r="B38" s="78"/>
      <c r="C38" s="78"/>
      <c r="D38" s="79"/>
      <c r="E38" s="80"/>
      <c r="F38" s="81"/>
    </row>
    <row r="39" spans="1:7" x14ac:dyDescent="0.2">
      <c r="A39" s="136" t="s">
        <v>31</v>
      </c>
      <c r="B39" s="139" t="s">
        <v>13</v>
      </c>
      <c r="C39" s="141" t="s">
        <v>32</v>
      </c>
      <c r="D39" s="142"/>
      <c r="E39" s="141" t="s">
        <v>33</v>
      </c>
      <c r="F39" s="142"/>
    </row>
    <row r="40" spans="1:7" x14ac:dyDescent="0.2">
      <c r="A40" s="137"/>
      <c r="B40" s="140"/>
      <c r="C40" s="82" t="s">
        <v>34</v>
      </c>
      <c r="D40" s="83" t="s">
        <v>35</v>
      </c>
      <c r="E40" s="82" t="s">
        <v>34</v>
      </c>
      <c r="F40" s="83" t="s">
        <v>35</v>
      </c>
    </row>
    <row r="41" spans="1:7" ht="13.5" thickBot="1" x14ac:dyDescent="0.25">
      <c r="A41" s="138"/>
      <c r="B41" s="129"/>
      <c r="C41" s="143" t="s">
        <v>51</v>
      </c>
      <c r="D41" s="143"/>
      <c r="E41" s="143"/>
      <c r="F41" s="144"/>
    </row>
    <row r="42" spans="1:7" ht="13.5" thickBot="1" x14ac:dyDescent="0.25">
      <c r="A42" s="84" t="s">
        <v>42</v>
      </c>
      <c r="B42" s="85">
        <v>1</v>
      </c>
      <c r="C42" s="86">
        <v>33334914</v>
      </c>
      <c r="D42" s="87">
        <v>14728075</v>
      </c>
      <c r="E42" s="86">
        <v>35177980</v>
      </c>
      <c r="F42" s="88">
        <v>15543111</v>
      </c>
    </row>
    <row r="43" spans="1:7" x14ac:dyDescent="0.2">
      <c r="A43" s="71"/>
      <c r="B43" s="78"/>
      <c r="C43" s="89"/>
      <c r="D43" s="89"/>
      <c r="E43" s="89"/>
      <c r="F43" s="89"/>
    </row>
    <row r="45" spans="1:7" ht="15.75" x14ac:dyDescent="0.2">
      <c r="A45" s="76" t="s">
        <v>36</v>
      </c>
      <c r="B45" s="78"/>
      <c r="C45" s="78"/>
      <c r="D45" s="79"/>
      <c r="E45" s="80"/>
    </row>
    <row r="46" spans="1:7" ht="13.5" thickBot="1" x14ac:dyDescent="0.25">
      <c r="A46" s="71"/>
      <c r="B46" s="78"/>
      <c r="C46" s="90"/>
      <c r="D46" s="90"/>
    </row>
    <row r="47" spans="1:7" x14ac:dyDescent="0.2">
      <c r="A47" s="126" t="s">
        <v>31</v>
      </c>
      <c r="B47" s="128" t="s">
        <v>13</v>
      </c>
      <c r="C47" s="130" t="s">
        <v>37</v>
      </c>
      <c r="D47" s="131"/>
      <c r="E47" s="91"/>
    </row>
    <row r="48" spans="1:7" ht="13.5" thickBot="1" x14ac:dyDescent="0.25">
      <c r="A48" s="127"/>
      <c r="B48" s="129"/>
      <c r="C48" s="92" t="s">
        <v>38</v>
      </c>
      <c r="D48" s="93">
        <v>43738</v>
      </c>
      <c r="E48" s="33"/>
    </row>
    <row r="49" spans="1:6" ht="13.5" thickBot="1" x14ac:dyDescent="0.25">
      <c r="A49" s="84" t="s">
        <v>42</v>
      </c>
      <c r="B49" s="58">
        <v>1</v>
      </c>
      <c r="C49" s="132">
        <v>985111516</v>
      </c>
      <c r="D49" s="133"/>
      <c r="E49" s="94"/>
    </row>
    <row r="51" spans="1:6" ht="51" x14ac:dyDescent="0.25">
      <c r="A51" s="95" t="s">
        <v>39</v>
      </c>
      <c r="B51" s="96"/>
      <c r="C51" s="96"/>
      <c r="D51" s="97"/>
      <c r="E51" s="97"/>
      <c r="F51" s="98"/>
    </row>
  </sheetData>
  <mergeCells count="11">
    <mergeCell ref="A47:A48"/>
    <mergeCell ref="B47:B48"/>
    <mergeCell ref="C47:D47"/>
    <mergeCell ref="C49:D49"/>
    <mergeCell ref="A12:B12"/>
    <mergeCell ref="E12:F12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2018-06-07T10:23:01Z</cp:lastPrinted>
  <dcterms:created xsi:type="dcterms:W3CDTF">2018-02-08T09:18:22Z</dcterms:created>
  <dcterms:modified xsi:type="dcterms:W3CDTF">2020-01-08T08:54:24Z</dcterms:modified>
</cp:coreProperties>
</file>