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2C5DEADF-B4BA-484E-BDA5-86F31AFAD85C}" xr6:coauthVersionLast="47" xr6:coauthVersionMax="47" xr10:uidLastSave="{00000000-0000-0000-0000-000000000000}"/>
  <bookViews>
    <workbookView xWindow="-108" yWindow="-108" windowWidth="23256" windowHeight="12576" tabRatio="932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67" l="1"/>
  <c r="E30" i="67"/>
  <c r="E27" i="67"/>
  <c r="E23" i="67"/>
  <c r="E21" i="67"/>
  <c r="D49" i="66"/>
  <c r="E30" i="66"/>
  <c r="E27" i="66"/>
  <c r="E23" i="66"/>
  <c r="E21" i="66"/>
  <c r="D49" i="65"/>
  <c r="E30" i="65"/>
  <c r="E27" i="65"/>
  <c r="E23" i="65"/>
  <c r="E21" i="65"/>
  <c r="D49" i="64"/>
  <c r="E30" i="64"/>
  <c r="E27" i="64"/>
  <c r="E23" i="64"/>
  <c r="E21" i="64"/>
  <c r="D49" i="63"/>
  <c r="E30" i="63"/>
  <c r="E27" i="63"/>
  <c r="E23" i="63"/>
  <c r="E21" i="63"/>
  <c r="D49" i="62"/>
  <c r="E30" i="62"/>
  <c r="E27" i="62"/>
  <c r="E23" i="62"/>
  <c r="E21" i="62"/>
  <c r="D49" i="61"/>
  <c r="E30" i="61"/>
  <c r="E27" i="61"/>
  <c r="E23" i="61"/>
  <c r="E21" i="61"/>
  <c r="D49" i="60"/>
  <c r="E30" i="60"/>
  <c r="E27" i="60"/>
  <c r="E23" i="60"/>
  <c r="E21" i="60"/>
  <c r="E20" i="67" l="1"/>
  <c r="F28" i="67" s="1"/>
  <c r="E20" i="66"/>
  <c r="F28" i="66" s="1"/>
  <c r="E20" i="65"/>
  <c r="F22" i="65" s="1"/>
  <c r="F21" i="65" s="1"/>
  <c r="E20" i="64"/>
  <c r="F29" i="64" s="1"/>
  <c r="E20" i="63"/>
  <c r="F28" i="63" s="1"/>
  <c r="E20" i="62"/>
  <c r="F29" i="62" s="1"/>
  <c r="E20" i="61"/>
  <c r="F35" i="61" s="1"/>
  <c r="F34" i="61" s="1"/>
  <c r="F33" i="61" s="1"/>
  <c r="E20" i="60"/>
  <c r="F22" i="60" s="1"/>
  <c r="F21" i="60" s="1"/>
  <c r="F29" i="67" l="1"/>
  <c r="F27" i="67" s="1"/>
  <c r="F26" i="67" s="1"/>
  <c r="F31" i="67"/>
  <c r="F35" i="67"/>
  <c r="F34" i="67" s="1"/>
  <c r="F33" i="67" s="1"/>
  <c r="F25" i="67"/>
  <c r="F24" i="67"/>
  <c r="F32" i="67"/>
  <c r="F22" i="67"/>
  <c r="F21" i="67" s="1"/>
  <c r="F29" i="66"/>
  <c r="F27" i="66" s="1"/>
  <c r="F26" i="66" s="1"/>
  <c r="F25" i="66"/>
  <c r="F23" i="66" s="1"/>
  <c r="F31" i="66"/>
  <c r="F24" i="66"/>
  <c r="F32" i="66"/>
  <c r="F35" i="66"/>
  <c r="F34" i="66" s="1"/>
  <c r="F33" i="66" s="1"/>
  <c r="F22" i="66"/>
  <c r="F21" i="66" s="1"/>
  <c r="F28" i="65"/>
  <c r="F35" i="65"/>
  <c r="F34" i="65" s="1"/>
  <c r="F33" i="65" s="1"/>
  <c r="F29" i="65"/>
  <c r="F24" i="65"/>
  <c r="F25" i="65"/>
  <c r="F31" i="65"/>
  <c r="F32" i="65"/>
  <c r="F24" i="64"/>
  <c r="F31" i="64"/>
  <c r="F32" i="64"/>
  <c r="F35" i="64"/>
  <c r="F34" i="64" s="1"/>
  <c r="F33" i="64" s="1"/>
  <c r="F25" i="64"/>
  <c r="F22" i="64"/>
  <c r="F21" i="64" s="1"/>
  <c r="F28" i="64"/>
  <c r="F27" i="64"/>
  <c r="F26" i="64" s="1"/>
  <c r="F35" i="63"/>
  <c r="F34" i="63" s="1"/>
  <c r="F33" i="63" s="1"/>
  <c r="F29" i="63"/>
  <c r="F27" i="63" s="1"/>
  <c r="F26" i="63" s="1"/>
  <c r="F25" i="63"/>
  <c r="F32" i="63"/>
  <c r="F24" i="63"/>
  <c r="F31" i="63"/>
  <c r="F22" i="63"/>
  <c r="F21" i="63" s="1"/>
  <c r="F32" i="62"/>
  <c r="F35" i="62"/>
  <c r="F34" i="62" s="1"/>
  <c r="F33" i="62" s="1"/>
  <c r="F31" i="62"/>
  <c r="F24" i="62"/>
  <c r="F25" i="62"/>
  <c r="F22" i="62"/>
  <c r="F21" i="62" s="1"/>
  <c r="F28" i="62"/>
  <c r="F27" i="62" s="1"/>
  <c r="F26" i="62" s="1"/>
  <c r="F24" i="61"/>
  <c r="F22" i="61"/>
  <c r="F21" i="61" s="1"/>
  <c r="F29" i="61"/>
  <c r="F28" i="61"/>
  <c r="F25" i="61"/>
  <c r="F31" i="61"/>
  <c r="F32" i="61"/>
  <c r="F31" i="60"/>
  <c r="F29" i="60"/>
  <c r="F28" i="60"/>
  <c r="F35" i="60"/>
  <c r="F34" i="60" s="1"/>
  <c r="F33" i="60" s="1"/>
  <c r="F24" i="60"/>
  <c r="F25" i="60"/>
  <c r="F32" i="60"/>
  <c r="F23" i="67" l="1"/>
  <c r="F30" i="67"/>
  <c r="F30" i="66"/>
  <c r="F20" i="66" s="1"/>
  <c r="F23" i="65"/>
  <c r="F27" i="65"/>
  <c r="F26" i="65" s="1"/>
  <c r="F30" i="65"/>
  <c r="F23" i="64"/>
  <c r="F30" i="64"/>
  <c r="F30" i="63"/>
  <c r="F23" i="63"/>
  <c r="F30" i="62"/>
  <c r="F23" i="62"/>
  <c r="F20" i="62" s="1"/>
  <c r="F27" i="61"/>
  <c r="F26" i="61" s="1"/>
  <c r="F23" i="61"/>
  <c r="F30" i="61"/>
  <c r="F27" i="60"/>
  <c r="F26" i="60" s="1"/>
  <c r="F23" i="60"/>
  <c r="F30" i="60"/>
  <c r="F20" i="67" l="1"/>
  <c r="F20" i="65"/>
  <c r="F20" i="64"/>
  <c r="F20" i="63"/>
  <c r="F20" i="61"/>
  <c r="F20" i="60"/>
</calcChain>
</file>

<file path=xl/sharedStrings.xml><?xml version="1.0" encoding="utf-8"?>
<sst xmlns="http://schemas.openxmlformats.org/spreadsheetml/2006/main" count="432" uniqueCount="53">
  <si>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</si>
  <si>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</si>
  <si>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</si>
  <si>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Forma fondu</t>
  </si>
  <si>
    <t>otevřený podílový fond</t>
  </si>
  <si>
    <t>Měna</t>
  </si>
  <si>
    <t>CZK</t>
  </si>
  <si>
    <t>Typ fondu</t>
  </si>
  <si>
    <t>standardní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</si>
  <si>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</si>
  <si>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</si>
  <si>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</si>
  <si>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</si>
  <si>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</si>
  <si>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</si>
  <si>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</si>
  <si>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</si>
  <si>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</si>
  <si>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</si>
  <si>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</si>
  <si>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</si>
  <si>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</si>
  <si>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</si>
  <si>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</si>
  <si>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</si>
  <si>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</si>
  <si>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</si>
  <si>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</si>
  <si>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</si>
  <si>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</si>
  <si>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</si>
  <si>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</si>
  <si>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</si>
  <si>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</si>
  <si>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</si>
  <si>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</si>
  <si>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</si>
  <si>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</si>
  <si>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</si>
  <si>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Raiffeisen investiční společnost a.s.
Praha 4, Hvězdova 1716/2b, PSČ 140 78, IČ: 29146739
zapsaná v obchodním rejstříku vedeném Městským soudem v Praze, oddíl B, vložka 18837
http://www.rfis.cz</t>
  </si>
  <si>
    <t>Raiffeisen strategie balancovaná</t>
  </si>
  <si>
    <t>CZ0008475506</t>
  </si>
  <si>
    <t xml:space="preserve">  Státní bezkupónové dluhopisy a ostatní cenné papíry přijímané centrální bankou k refinancování</t>
  </si>
  <si>
    <t xml:space="preserve">    Vydané vládními institucemi</t>
  </si>
  <si>
    <t>ISIN</t>
  </si>
  <si>
    <t>za období 1.1. - 31.1.2023</t>
  </si>
  <si>
    <t>za období 1.2. - 28.2.2023</t>
  </si>
  <si>
    <t>za období 1.3. - 31.3.2023</t>
  </si>
  <si>
    <t>za období 1.4. - 30.4.2023</t>
  </si>
  <si>
    <t>za období 1.5. - 31.5.2023</t>
  </si>
  <si>
    <t>za období 1.6. - 30.6.2023</t>
  </si>
  <si>
    <t>za období 1.7. - 31.7.2023</t>
  </si>
  <si>
    <t>za období 1.8.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</si>
</sst>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8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1" fillId="0" borderId="0" xfId="1" applyBorder="1"/>
    <xf numFmtId="0" fontId="4" fillId="0" borderId="0" xfId="1" applyFont="1" applyFill="1" applyBorder="1" applyAlignment="1" applyProtection="1">
      <alignment horizontal="left" vertical="top"/>
    </xf>
    <xf numFmtId="0" fontId="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4" fillId="0" borderId="6" xfId="1" applyFont="1" applyFill="1" applyBorder="1" applyAlignment="1" applyProtection="1">
      <alignment horizontal="centerContinuous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6" fillId="0" borderId="7" xfId="1" applyFont="1" applyFill="1" applyBorder="1" applyAlignment="1" applyProtection="1">
      <alignment horizontal="centerContinuous" vertical="center" wrapText="1"/>
    </xf>
    <xf numFmtId="0" fontId="15" fillId="0" borderId="8" xfId="1" applyFont="1" applyFill="1" applyBorder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 vertical="center" wrapText="1"/>
    </xf>
    <xf numFmtId="0" fontId="18" fillId="0" borderId="13" xfId="1" applyFont="1" applyFill="1" applyBorder="1" applyAlignment="1" applyProtection="1">
      <alignment horizontal="center" vertical="top" wrapText="1"/>
    </xf>
    <xf numFmtId="0" fontId="15" fillId="0" borderId="11" xfId="1" applyFont="1" applyFill="1" applyBorder="1" applyAlignment="1" applyProtection="1">
      <alignment horizontal="right" vertical="center" wrapText="1"/>
    </xf>
    <xf numFmtId="14" fontId="15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5" fillId="0" borderId="15" xfId="1" applyFont="1" applyFill="1" applyBorder="1" applyAlignment="1">
      <alignment horizontal="left" vertical="center" wrapText="1" indent="1"/>
    </xf>
    <xf numFmtId="0" fontId="19" fillId="0" borderId="16" xfId="1" applyFont="1" applyFill="1" applyBorder="1" applyAlignment="1">
      <alignment vertical="center" wrapText="1"/>
    </xf>
    <xf numFmtId="0" fontId="18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9" fillId="0" borderId="20" xfId="1" applyFont="1" applyFill="1" applyBorder="1" applyAlignment="1">
      <alignment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8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10" fillId="0" borderId="0" xfId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1" fillId="0" borderId="30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23" xfId="1" applyNumberFormat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>
      <alignment horizontal="left" vertical="center" indent="1"/>
    </xf>
    <xf numFmtId="0" fontId="18" fillId="0" borderId="1" xfId="1" applyFont="1" applyFill="1" applyBorder="1" applyAlignment="1" applyProtection="1">
      <alignment horizontal="center" vertical="center" wrapText="1"/>
    </xf>
    <xf numFmtId="3" fontId="1" fillId="0" borderId="33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10" fillId="0" borderId="0" xfId="1" applyNumberFormat="1" applyFont="1" applyFill="1" applyBorder="1" applyAlignment="1" applyProtection="1">
      <alignment vertical="center" wrapText="1"/>
    </xf>
    <xf numFmtId="0" fontId="22" fillId="0" borderId="0" xfId="1" applyFont="1"/>
    <xf numFmtId="0" fontId="21" fillId="0" borderId="0" xfId="1" applyFont="1" applyFill="1" applyBorder="1" applyAlignment="1">
      <alignment vertical="center"/>
    </xf>
    <xf numFmtId="0" fontId="21" fillId="0" borderId="11" xfId="1" applyFont="1" applyFill="1" applyBorder="1" applyAlignment="1">
      <alignment horizontal="right" vertical="center"/>
    </xf>
    <xf numFmtId="14" fontId="21" fillId="0" borderId="14" xfId="1" applyNumberFormat="1" applyFont="1" applyFill="1" applyBorder="1" applyAlignment="1">
      <alignment horizontal="left" vertical="center"/>
    </xf>
    <xf numFmtId="0" fontId="1" fillId="0" borderId="0" xfId="1" applyBorder="1" applyAlignment="1"/>
    <xf numFmtId="0" fontId="21" fillId="2" borderId="0" xfId="2" applyFont="1" applyFill="1" applyAlignment="1">
      <alignment horizontal="centerContinuous" vertical="center" wrapText="1"/>
    </xf>
    <xf numFmtId="0" fontId="23" fillId="2" borderId="0" xfId="1" applyFont="1" applyFill="1" applyAlignment="1">
      <alignment horizontal="centerContinuous" vertical="center" wrapText="1"/>
    </xf>
    <xf numFmtId="0" fontId="20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1" fillId="0" borderId="36" xfId="1" applyFont="1" applyFill="1" applyBorder="1" applyAlignment="1">
      <alignment horizontal="left" vertical="center" indent="2"/>
    </xf>
    <xf numFmtId="0" fontId="1" fillId="0" borderId="37" xfId="1" applyFont="1" applyBorder="1" applyAlignment="1">
      <alignment vertical="center"/>
    </xf>
    <xf numFmtId="0" fontId="18" fillId="0" borderId="38" xfId="1" applyFont="1" applyFill="1" applyBorder="1" applyAlignment="1" applyProtection="1">
      <alignment horizontal="center" vertical="center" wrapText="1"/>
    </xf>
    <xf numFmtId="3" fontId="4" fillId="0" borderId="39" xfId="1" applyNumberFormat="1" applyFont="1" applyFill="1" applyBorder="1" applyAlignment="1" applyProtection="1">
      <alignment horizontal="right" vertical="center" indent="1" shrinkToFit="1"/>
      <protection locked="0"/>
    </xf>
    <xf numFmtId="0" fontId="1" fillId="0" borderId="11" xfId="1" applyFont="1" applyFill="1" applyBorder="1" applyAlignment="1">
      <alignment horizontal="left" vertical="center" indent="1"/>
    </xf>
    <xf numFmtId="0" fontId="1" fillId="0" borderId="12" xfId="1" applyFont="1" applyBorder="1" applyAlignment="1">
      <alignment vertical="center"/>
    </xf>
    <xf numFmtId="0" fontId="18" fillId="0" borderId="13" xfId="1" applyFont="1" applyFill="1" applyBorder="1" applyAlignment="1" applyProtection="1">
      <alignment horizontal="center" vertical="center" wrapText="1"/>
    </xf>
    <xf numFmtId="3" fontId="4" fillId="0" borderId="4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42" xfId="1" applyNumberFormat="1" applyFont="1" applyFill="1" applyBorder="1" applyAlignment="1" applyProtection="1">
      <alignment horizontal="right" vertical="center" wrapText="1" indent="2"/>
      <protection locked="0"/>
    </xf>
    <xf numFmtId="0" fontId="21" fillId="0" borderId="0" xfId="1" applyFont="1"/>
    <xf numFmtId="4" fontId="4" fillId="0" borderId="40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4" xfId="1" applyFont="1" applyFill="1" applyBorder="1" applyAlignment="1" applyProtection="1">
      <alignment horizontal="center"/>
      <protection hidden="1"/>
    </xf>
    <xf numFmtId="3" fontId="21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Fill="1" applyBorder="1" applyAlignment="1">
      <alignment horizontal="center"/>
    </xf>
    <xf numFmtId="0" fontId="21" fillId="0" borderId="31" xfId="1" applyFont="1" applyFill="1" applyBorder="1" applyAlignment="1">
      <alignment horizontal="center"/>
    </xf>
    <xf numFmtId="0" fontId="21" fillId="0" borderId="17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distributed"/>
    </xf>
    <xf numFmtId="0" fontId="21" fillId="0" borderId="13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3" fontId="1" fillId="0" borderId="15" xfId="1" applyNumberFormat="1" applyBorder="1" applyAlignment="1">
      <alignment horizontal="right" indent="5"/>
    </xf>
    <xf numFmtId="3" fontId="1" fillId="0" borderId="35" xfId="1" applyNumberFormat="1" applyBorder="1" applyAlignment="1">
      <alignment horizontal="right" indent="5"/>
    </xf>
    <xf numFmtId="0" fontId="19" fillId="0" borderId="19" xfId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8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distributed"/>
    </xf>
    <xf numFmtId="0" fontId="21" fillId="0" borderId="29" xfId="1" applyFont="1" applyFill="1" applyBorder="1" applyAlignment="1">
      <alignment horizontal="center" vertical="distributed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69BAB0-E23C-4792-B13D-39CF8F226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2BE56B-3FAC-406D-8977-4196272B6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B5E07E-BEA0-485D-9714-3AC974630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CF4D6E-C46C-4FB9-A4D7-D92EF2761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B1F087-51CB-46AC-B7E7-FF8AE2C54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20CE81-7D8B-49EA-8D25-BB3357B92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29CEF-CC9F-46D0-BDA5-C0FC84D9B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F3A95-6560-4276-B8E0-09C86F6B7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651B-6D12-4358-84E4-FF02F79FF7C1}">
  <sheetPr>
    <pageSetUpPr fitToPage="1"/>
  </sheetPr>
  <dimension ref="A1:G52"/>
  <sheetViews>
    <sheetView workbookViewId="0">
      <selection activeCell="G18" sqref="G18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44957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3035506</v>
      </c>
      <c r="F20" s="57">
        <f>F23+F27+F30+F35+F21</f>
        <v>100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137351</v>
      </c>
      <c r="F23" s="106">
        <f>F24+F25</f>
        <v>4.5248139848842337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137351</v>
      </c>
      <c r="F24" s="106">
        <f>E24/E20*100</f>
        <v>4.5248139848842337</v>
      </c>
    </row>
    <row r="25" spans="1:7" hidden="1" x14ac:dyDescent="0.25">
      <c r="A25" s="62" t="s">
        <v>20</v>
      </c>
      <c r="B25" s="63"/>
      <c r="C25" s="63"/>
      <c r="D25" s="60">
        <v>5</v>
      </c>
      <c r="E25" s="61">
        <v>0</v>
      </c>
      <c r="F25" s="106">
        <f>E25/E20*100</f>
        <v>0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38.794257036553375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1177602</v>
      </c>
      <c r="F27" s="106">
        <f>F28+F29</f>
        <v>38.794257036553375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539730</v>
      </c>
      <c r="F28" s="106">
        <f>E28/E20*100</f>
        <v>17.780561132147326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637872</v>
      </c>
      <c r="F29" s="106">
        <f>E29/E20*100</f>
        <v>21.013695904406053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1568145</v>
      </c>
      <c r="F30" s="106">
        <f>F31+F32</f>
        <v>51.660085666112998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112286</v>
      </c>
      <c r="F31" s="106">
        <f>E31/E20*100</f>
        <v>3.6990867420456421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1455859</v>
      </c>
      <c r="F32" s="106">
        <f>E32/E20*100</f>
        <v>47.960998924067354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5.0208433124493901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5.0208433124493901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152408</v>
      </c>
      <c r="F35" s="104">
        <f>E35/E20*100</f>
        <v>5.0208433124493901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45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20179384</v>
      </c>
      <c r="D43" s="84">
        <v>28191300</v>
      </c>
      <c r="E43" s="83">
        <v>22599465</v>
      </c>
      <c r="F43" s="85">
        <v>31602976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44957</v>
      </c>
      <c r="E49" s="31"/>
    </row>
    <row r="50" spans="1:6" ht="13.8" thickBot="1" x14ac:dyDescent="0.3">
      <c r="A50" s="81" t="s">
        <v>41</v>
      </c>
      <c r="B50" s="55">
        <v>1</v>
      </c>
      <c r="C50" s="118">
        <v>2931886101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C50:D50"/>
    <mergeCell ref="A21:C21"/>
    <mergeCell ref="A22:C22"/>
    <mergeCell ref="A40:A42"/>
    <mergeCell ref="B40:B42"/>
    <mergeCell ref="C40:D40"/>
    <mergeCell ref="E40:F40"/>
    <mergeCell ref="C42:F42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773FA-9F3A-4A6A-A54C-527886A316E2}">
  <sheetPr>
    <pageSetUpPr fitToPage="1"/>
  </sheetPr>
  <dimension ref="A1:G52"/>
  <sheetViews>
    <sheetView workbookViewId="0">
      <selection activeCell="E35" sqref="E35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44985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3005164</v>
      </c>
      <c r="F20" s="57">
        <f>F23+F27+F30+F35+F21</f>
        <v>100.00000000000001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110549</v>
      </c>
      <c r="F23" s="106">
        <f>F24+F25</f>
        <v>3.6786345104626568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110549</v>
      </c>
      <c r="F24" s="106">
        <f>E24/E20*100</f>
        <v>3.6786345104626568</v>
      </c>
    </row>
    <row r="25" spans="1:7" hidden="1" x14ac:dyDescent="0.25">
      <c r="A25" s="62" t="s">
        <v>20</v>
      </c>
      <c r="B25" s="63"/>
      <c r="C25" s="63"/>
      <c r="D25" s="60">
        <v>5</v>
      </c>
      <c r="E25" s="61">
        <v>0</v>
      </c>
      <c r="F25" s="106">
        <f>E25/E20*100</f>
        <v>0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39.628785650300614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1190910</v>
      </c>
      <c r="F27" s="106">
        <f>F28+F29</f>
        <v>39.628785650300614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556855</v>
      </c>
      <c r="F28" s="106">
        <f>E28/E20*100</f>
        <v>18.529937134878498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634055</v>
      </c>
      <c r="F29" s="106">
        <f>E29/E20*100</f>
        <v>21.098848515422119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1543786</v>
      </c>
      <c r="F30" s="106">
        <f>F31+F32</f>
        <v>51.371106535283936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76153</v>
      </c>
      <c r="F31" s="106">
        <f>E31/E20*100</f>
        <v>2.5340713518463551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1467633</v>
      </c>
      <c r="F32" s="106">
        <f>E32/E20*100</f>
        <v>48.837035183437578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5.3214733039527955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5.3214733039527955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159919</v>
      </c>
      <c r="F35" s="104">
        <f>E35/E20*100</f>
        <v>5.3214733039527955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46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26009786</v>
      </c>
      <c r="D43" s="84">
        <v>32137173</v>
      </c>
      <c r="E43" s="83">
        <v>29752610</v>
      </c>
      <c r="F43" s="85">
        <v>36835049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44985</v>
      </c>
      <c r="E49" s="31"/>
    </row>
    <row r="50" spans="1:6" ht="13.8" thickBot="1" x14ac:dyDescent="0.3">
      <c r="A50" s="81" t="s">
        <v>41</v>
      </c>
      <c r="B50" s="55">
        <v>1</v>
      </c>
      <c r="C50" s="118">
        <v>2906819932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E40:F40"/>
    <mergeCell ref="C42:F42"/>
    <mergeCell ref="A48:A49"/>
    <mergeCell ref="B48:B49"/>
    <mergeCell ref="C48:D48"/>
    <mergeCell ref="C50:D50"/>
    <mergeCell ref="A21:C21"/>
    <mergeCell ref="A22:C22"/>
    <mergeCell ref="A40:A42"/>
    <mergeCell ref="B40:B42"/>
    <mergeCell ref="C40:D4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E845-7BE6-4327-9226-5F369FA7B248}">
  <sheetPr>
    <pageSetUpPr fitToPage="1"/>
  </sheetPr>
  <dimension ref="A1:G52"/>
  <sheetViews>
    <sheetView workbookViewId="0">
      <selection activeCell="G8" sqref="G8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45016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3041993</v>
      </c>
      <c r="F20" s="57">
        <f>F23+F27+F30+F35+F21</f>
        <v>100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82427</v>
      </c>
      <c r="F23" s="106">
        <f>F24+F25</f>
        <v>2.709638056366336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82427</v>
      </c>
      <c r="F24" s="106">
        <f>E24/E20*100</f>
        <v>2.709638056366336</v>
      </c>
    </row>
    <row r="25" spans="1:7" hidden="1" x14ac:dyDescent="0.25">
      <c r="A25" s="62" t="s">
        <v>20</v>
      </c>
      <c r="B25" s="63"/>
      <c r="C25" s="63"/>
      <c r="D25" s="60">
        <v>5</v>
      </c>
      <c r="E25" s="61">
        <v>0</v>
      </c>
      <c r="F25" s="106">
        <f>E25/E20*100</f>
        <v>0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39.411497659593564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1198895</v>
      </c>
      <c r="F27" s="106">
        <f>F28+F29</f>
        <v>39.411497659593564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597231</v>
      </c>
      <c r="F28" s="106">
        <f>E28/E20*100</f>
        <v>19.632885414266237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601664</v>
      </c>
      <c r="F29" s="106">
        <f>E29/E20*100</f>
        <v>19.778612245327324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1575914</v>
      </c>
      <c r="F30" s="106">
        <f>F31+F32</f>
        <v>51.805313161470131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66076</v>
      </c>
      <c r="F31" s="106">
        <f>E31/E20*100</f>
        <v>2.1721286012163734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1509838</v>
      </c>
      <c r="F32" s="106">
        <f>E32/E20*100</f>
        <v>49.63318456025376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6.073551122569973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6.073551122569973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184757</v>
      </c>
      <c r="F35" s="104">
        <f>E35/E20*100</f>
        <v>6.073551122569973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47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25707816</v>
      </c>
      <c r="D43" s="84">
        <v>37478797</v>
      </c>
      <c r="E43" s="83">
        <v>29046784</v>
      </c>
      <c r="F43" s="85">
        <v>42320001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45016</v>
      </c>
      <c r="E49" s="31"/>
    </row>
    <row r="50" spans="1:6" ht="13.8" thickBot="1" x14ac:dyDescent="0.3">
      <c r="A50" s="81" t="s">
        <v>41</v>
      </c>
      <c r="B50" s="55">
        <v>1</v>
      </c>
      <c r="C50" s="118">
        <v>2928028470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C50:D50"/>
    <mergeCell ref="A21:C21"/>
    <mergeCell ref="A22:C22"/>
    <mergeCell ref="A40:A42"/>
    <mergeCell ref="B40:B42"/>
    <mergeCell ref="C40:D40"/>
    <mergeCell ref="E40:F40"/>
    <mergeCell ref="C42:F42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53C41-1F6A-40AB-BE21-9040D76B0A9F}">
  <sheetPr>
    <pageSetUpPr fitToPage="1"/>
  </sheetPr>
  <dimension ref="A1:G52"/>
  <sheetViews>
    <sheetView workbookViewId="0">
      <selection activeCell="H10" sqref="H10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45046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3092716</v>
      </c>
      <c r="F20" s="57">
        <f>F23+F27+F30+F35+F21</f>
        <v>100.00000000000001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135758</v>
      </c>
      <c r="F23" s="106">
        <f>F24+F25</f>
        <v>4.389604477100387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135758</v>
      </c>
      <c r="F24" s="106">
        <f>E24/E20*100</f>
        <v>4.389604477100387</v>
      </c>
    </row>
    <row r="25" spans="1:7" hidden="1" x14ac:dyDescent="0.25">
      <c r="A25" s="62" t="s">
        <v>20</v>
      </c>
      <c r="B25" s="63"/>
      <c r="C25" s="63"/>
      <c r="D25" s="60">
        <v>5</v>
      </c>
      <c r="E25" s="61">
        <v>0</v>
      </c>
      <c r="F25" s="106">
        <f>E25/E20*100</f>
        <v>0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33.610942614840809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1039491</v>
      </c>
      <c r="F27" s="106">
        <f>F28+F29</f>
        <v>33.610942614840809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511282</v>
      </c>
      <c r="F28" s="106">
        <f>E28/E20*100</f>
        <v>16.531812167686912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528209</v>
      </c>
      <c r="F29" s="106">
        <f>E29/E20*100</f>
        <v>17.079130447153894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1550944</v>
      </c>
      <c r="F30" s="106">
        <f>F31+F32</f>
        <v>50.14828390321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43162</v>
      </c>
      <c r="F31" s="106">
        <f>E31/E20*100</f>
        <v>1.3956017946685049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1507782</v>
      </c>
      <c r="F32" s="106">
        <f>E32/E20*100</f>
        <v>48.752682108541492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11.851169004848812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11.851169004848812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366523</v>
      </c>
      <c r="F35" s="104">
        <f>E35/E20*100</f>
        <v>11.851169004848812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48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24857956</v>
      </c>
      <c r="D43" s="84">
        <v>20202634</v>
      </c>
      <c r="E43" s="83">
        <v>28463088</v>
      </c>
      <c r="F43" s="85">
        <v>23116975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45046</v>
      </c>
      <c r="E49" s="31"/>
    </row>
    <row r="50" spans="1:6" ht="13.8" thickBot="1" x14ac:dyDescent="0.3">
      <c r="A50" s="81" t="s">
        <v>41</v>
      </c>
      <c r="B50" s="55">
        <v>1</v>
      </c>
      <c r="C50" s="118">
        <v>2950222890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E40:F40"/>
    <mergeCell ref="C42:F42"/>
    <mergeCell ref="A48:A49"/>
    <mergeCell ref="B48:B49"/>
    <mergeCell ref="C48:D48"/>
    <mergeCell ref="C50:D50"/>
    <mergeCell ref="A21:C21"/>
    <mergeCell ref="A22:C22"/>
    <mergeCell ref="A40:A42"/>
    <mergeCell ref="B40:B42"/>
    <mergeCell ref="C40:D4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1FAF-2C56-48B0-B71B-924F7494EF3A}">
  <sheetPr>
    <pageSetUpPr fitToPage="1"/>
  </sheetPr>
  <dimension ref="A1:G52"/>
  <sheetViews>
    <sheetView workbookViewId="0">
      <selection activeCell="G5" sqref="G5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45077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3053557</v>
      </c>
      <c r="F20" s="57">
        <f>F23+F27+F30+F35+F21</f>
        <v>100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243897</v>
      </c>
      <c r="F23" s="106">
        <f>F24+F25</f>
        <v>7.9873079166362384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243897</v>
      </c>
      <c r="F24" s="106">
        <f>E24/E20*100</f>
        <v>7.9873079166362384</v>
      </c>
    </row>
    <row r="25" spans="1:7" hidden="1" x14ac:dyDescent="0.25">
      <c r="A25" s="62" t="s">
        <v>20</v>
      </c>
      <c r="B25" s="63"/>
      <c r="C25" s="63"/>
      <c r="D25" s="60">
        <v>5</v>
      </c>
      <c r="E25" s="61">
        <v>0</v>
      </c>
      <c r="F25" s="106">
        <f>E25/E20*100</f>
        <v>0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33.763509245119707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1030988</v>
      </c>
      <c r="F27" s="106">
        <f>F28+F29</f>
        <v>33.763509245119707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552206</v>
      </c>
      <c r="F28" s="106">
        <f>E28/E20*100</f>
        <v>18.084024630946793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478782</v>
      </c>
      <c r="F29" s="106">
        <f>E29/E20*100</f>
        <v>15.679484614172914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1623035</v>
      </c>
      <c r="F30" s="106">
        <f>F31+F32</f>
        <v>53.152274544080889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41077</v>
      </c>
      <c r="F31" s="106">
        <f>E31/E20*100</f>
        <v>1.345218052258399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1581958</v>
      </c>
      <c r="F32" s="106">
        <f>E32/E20*100</f>
        <v>51.807056491822493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5.0969082941631676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5.0969082941631676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155637</v>
      </c>
      <c r="F35" s="104">
        <f>E35/E20*100</f>
        <v>5.0969082941631676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49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20491513</v>
      </c>
      <c r="D43" s="84">
        <v>27154692</v>
      </c>
      <c r="E43" s="83">
        <v>23614156</v>
      </c>
      <c r="F43" s="85">
        <v>31243018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45077</v>
      </c>
      <c r="E49" s="31"/>
    </row>
    <row r="50" spans="1:6" ht="13.8" thickBot="1" x14ac:dyDescent="0.3">
      <c r="A50" s="81" t="s">
        <v>41</v>
      </c>
      <c r="B50" s="55">
        <v>1</v>
      </c>
      <c r="C50" s="118">
        <v>2957450649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C50:D50"/>
    <mergeCell ref="A21:C21"/>
    <mergeCell ref="A22:C22"/>
    <mergeCell ref="A40:A42"/>
    <mergeCell ref="B40:B42"/>
    <mergeCell ref="C40:D40"/>
    <mergeCell ref="E40:F40"/>
    <mergeCell ref="C42:F42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7E29-D81D-4457-9BDB-339F9B3943D3}">
  <sheetPr>
    <pageSetUpPr fitToPage="1"/>
  </sheetPr>
  <dimension ref="A1:G52"/>
  <sheetViews>
    <sheetView workbookViewId="0">
      <selection activeCell="G10" sqref="G10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45107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3143944</v>
      </c>
      <c r="F20" s="57">
        <f>F23+F27+F30+F35+F21</f>
        <v>100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207719</v>
      </c>
      <c r="F23" s="106">
        <f>F24+F25</f>
        <v>6.6069561035438289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207719</v>
      </c>
      <c r="F24" s="106">
        <f>E24/E20*100</f>
        <v>6.6069561035438289</v>
      </c>
    </row>
    <row r="25" spans="1:7" hidden="1" x14ac:dyDescent="0.25">
      <c r="A25" s="62" t="s">
        <v>20</v>
      </c>
      <c r="B25" s="63"/>
      <c r="C25" s="63"/>
      <c r="D25" s="60">
        <v>5</v>
      </c>
      <c r="E25" s="61">
        <v>0</v>
      </c>
      <c r="F25" s="106">
        <f>E25/E20*100</f>
        <v>0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34.023411358472032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1069677</v>
      </c>
      <c r="F27" s="106">
        <f>F28+F29</f>
        <v>34.023411358472032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598709</v>
      </c>
      <c r="F28" s="106">
        <f>E28/E20*100</f>
        <v>19.043246317364432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470968</v>
      </c>
      <c r="F29" s="106">
        <f>E29/E20*100</f>
        <v>14.980165041107602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1710718</v>
      </c>
      <c r="F30" s="106">
        <f>F31+F32</f>
        <v>54.413119317646874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41785</v>
      </c>
      <c r="F31" s="106">
        <f>E31/E20*100</f>
        <v>1.3290631130834392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1668933</v>
      </c>
      <c r="F32" s="106">
        <f>E32/E20*100</f>
        <v>53.084056204563431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4.9565132203372579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4.9565132203372579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155830</v>
      </c>
      <c r="F35" s="104">
        <f>E35/E20*100</f>
        <v>4.9565132203372579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50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30683689</v>
      </c>
      <c r="D43" s="84">
        <v>25393216</v>
      </c>
      <c r="E43" s="83">
        <v>36082506</v>
      </c>
      <c r="F43" s="85">
        <v>29847709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45107</v>
      </c>
      <c r="E49" s="31"/>
    </row>
    <row r="50" spans="1:6" ht="13.8" thickBot="1" x14ac:dyDescent="0.3">
      <c r="A50" s="81" t="s">
        <v>41</v>
      </c>
      <c r="B50" s="55">
        <v>1</v>
      </c>
      <c r="C50" s="118">
        <v>3042806431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E40:F40"/>
    <mergeCell ref="C42:F42"/>
    <mergeCell ref="A48:A49"/>
    <mergeCell ref="B48:B49"/>
    <mergeCell ref="C48:D48"/>
    <mergeCell ref="C50:D50"/>
    <mergeCell ref="A21:C21"/>
    <mergeCell ref="A22:C22"/>
    <mergeCell ref="A40:A42"/>
    <mergeCell ref="B40:B42"/>
    <mergeCell ref="C40:D4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E170-7738-4C96-8122-C1E62B3F878E}">
  <sheetPr>
    <pageSetUpPr fitToPage="1"/>
  </sheetPr>
  <dimension ref="A1:G52"/>
  <sheetViews>
    <sheetView workbookViewId="0">
      <selection activeCell="H12" sqref="H12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45138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3187329</v>
      </c>
      <c r="F20" s="57">
        <f>F23+F27+F30+F35+F21</f>
        <v>100.00000000000001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214529</v>
      </c>
      <c r="F23" s="106">
        <f>F24+F25</f>
        <v>6.7306826499554955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213279</v>
      </c>
      <c r="F24" s="106">
        <f>E24/E20*100</f>
        <v>6.6914648597618882</v>
      </c>
    </row>
    <row r="25" spans="1:7" x14ac:dyDescent="0.25">
      <c r="A25" s="62" t="s">
        <v>20</v>
      </c>
      <c r="B25" s="63"/>
      <c r="C25" s="63"/>
      <c r="D25" s="60">
        <v>5</v>
      </c>
      <c r="E25" s="61">
        <v>1250</v>
      </c>
      <c r="F25" s="106">
        <f>E25/E20*100</f>
        <v>3.9217790193607251E-2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33.866538408805617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1079438</v>
      </c>
      <c r="F27" s="106">
        <f>F28+F29</f>
        <v>33.866538408805617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606529</v>
      </c>
      <c r="F28" s="106">
        <f>E28/E20*100</f>
        <v>19.029381654670729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472909</v>
      </c>
      <c r="F29" s="106">
        <f>E29/E20*100</f>
        <v>14.83715675413489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1781862</v>
      </c>
      <c r="F30" s="106">
        <f>F31+F32</f>
        <v>55.90455205596912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45190</v>
      </c>
      <c r="F31" s="106">
        <f>E31/E20*100</f>
        <v>1.4178015510792892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1736672</v>
      </c>
      <c r="F32" s="106">
        <f>E32/E20*100</f>
        <v>54.486750504889834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3.4982268852697667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3.4982268852697667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111500</v>
      </c>
      <c r="F35" s="104">
        <f>E35/E20*100</f>
        <v>3.4982268852697667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51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46547286</v>
      </c>
      <c r="D43" s="84">
        <v>25461073</v>
      </c>
      <c r="E43" s="83">
        <v>55769821</v>
      </c>
      <c r="F43" s="85">
        <v>30454360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45138</v>
      </c>
      <c r="E49" s="31"/>
    </row>
    <row r="50" spans="1:6" ht="13.8" thickBot="1" x14ac:dyDescent="0.3">
      <c r="A50" s="81" t="s">
        <v>41</v>
      </c>
      <c r="B50" s="55">
        <v>1</v>
      </c>
      <c r="C50" s="118">
        <v>3132233979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E40:F40"/>
    <mergeCell ref="C42:F42"/>
    <mergeCell ref="A48:A49"/>
    <mergeCell ref="B48:B49"/>
    <mergeCell ref="C48:D48"/>
    <mergeCell ref="C50:D50"/>
    <mergeCell ref="A21:C21"/>
    <mergeCell ref="A22:C22"/>
    <mergeCell ref="A40:A42"/>
    <mergeCell ref="B40:B42"/>
    <mergeCell ref="C40:D4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370E-515E-47FB-B540-61FE9A83AA0F}">
  <sheetPr>
    <pageSetUpPr fitToPage="1"/>
  </sheetPr>
  <dimension ref="A1:G52"/>
  <sheetViews>
    <sheetView tabSelected="1" workbookViewId="0">
      <selection activeCell="I8" sqref="I8"/>
    </sheetView>
  </sheetViews>
  <sheetFormatPr defaultColWidth="9.109375" defaultRowHeight="13.2" x14ac:dyDescent="0.25"/>
  <cols>
    <col min="1" max="1" width="18.33203125" style="2" customWidth="1"/>
    <col min="2" max="2" width="25.109375" style="2" customWidth="1"/>
    <col min="3" max="6" width="15.6640625" style="2" customWidth="1"/>
    <col min="7" max="7" width="16.5546875" style="2" customWidth="1"/>
    <col min="8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40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7" t="s">
        <v>41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11</v>
      </c>
      <c r="B16" s="36"/>
      <c r="C16" s="36"/>
      <c r="D16" s="37"/>
      <c r="E16" s="37"/>
      <c r="F16" s="37"/>
    </row>
    <row r="17" spans="1:7" ht="13.8" thickBot="1" x14ac:dyDescent="0.3">
      <c r="A17" s="38"/>
      <c r="B17" s="38"/>
      <c r="C17" s="38"/>
      <c r="D17" s="39"/>
      <c r="E17" s="39"/>
      <c r="F17" s="39"/>
    </row>
    <row r="18" spans="1:7" ht="39.6" x14ac:dyDescent="0.3">
      <c r="A18" s="40" t="s">
        <v>12</v>
      </c>
      <c r="B18" s="41"/>
      <c r="C18" s="42"/>
      <c r="D18" s="43" t="s">
        <v>13</v>
      </c>
      <c r="E18" s="44" t="s">
        <v>14</v>
      </c>
      <c r="F18" s="45" t="s">
        <v>15</v>
      </c>
    </row>
    <row r="19" spans="1:7" ht="13.8" thickBot="1" x14ac:dyDescent="0.3">
      <c r="A19" s="46"/>
      <c r="B19" s="47"/>
      <c r="C19" s="48"/>
      <c r="D19" s="49"/>
      <c r="E19" s="50" t="s">
        <v>16</v>
      </c>
      <c r="F19" s="51">
        <v>45169</v>
      </c>
      <c r="G19" s="52"/>
    </row>
    <row r="20" spans="1:7" x14ac:dyDescent="0.25">
      <c r="A20" s="53" t="s">
        <v>17</v>
      </c>
      <c r="B20" s="54"/>
      <c r="C20" s="54"/>
      <c r="D20" s="55">
        <v>1</v>
      </c>
      <c r="E20" s="56">
        <f>+E23+E27+E30+E34+E35+E21</f>
        <v>3188860</v>
      </c>
      <c r="F20" s="57">
        <f>F23+F27+F30+F35+F21</f>
        <v>100</v>
      </c>
    </row>
    <row r="21" spans="1:7" ht="27" hidden="1" customHeight="1" x14ac:dyDescent="0.25">
      <c r="A21" s="120" t="s">
        <v>42</v>
      </c>
      <c r="B21" s="121"/>
      <c r="C21" s="122"/>
      <c r="D21" s="98">
        <v>2</v>
      </c>
      <c r="E21" s="99">
        <f>E22</f>
        <v>0</v>
      </c>
      <c r="F21" s="106">
        <f>+F22</f>
        <v>0</v>
      </c>
    </row>
    <row r="22" spans="1:7" ht="12.75" hidden="1" customHeight="1" x14ac:dyDescent="0.25">
      <c r="A22" s="120" t="s">
        <v>43</v>
      </c>
      <c r="B22" s="121"/>
      <c r="C22" s="122"/>
      <c r="D22" s="98"/>
      <c r="E22" s="99">
        <v>0</v>
      </c>
      <c r="F22" s="106">
        <f>E22/E20*100</f>
        <v>0</v>
      </c>
    </row>
    <row r="23" spans="1:7" x14ac:dyDescent="0.25">
      <c r="A23" s="58" t="s">
        <v>18</v>
      </c>
      <c r="B23" s="59"/>
      <c r="C23" s="59"/>
      <c r="D23" s="60">
        <v>3</v>
      </c>
      <c r="E23" s="61">
        <f>E24+E25+E26</f>
        <v>270275</v>
      </c>
      <c r="F23" s="106">
        <f>F24+F25</f>
        <v>8.4755994305174891</v>
      </c>
      <c r="G23" s="105"/>
    </row>
    <row r="24" spans="1:7" x14ac:dyDescent="0.25">
      <c r="A24" s="62" t="s">
        <v>19</v>
      </c>
      <c r="B24" s="63"/>
      <c r="C24" s="63"/>
      <c r="D24" s="60">
        <v>4</v>
      </c>
      <c r="E24" s="61">
        <v>262775</v>
      </c>
      <c r="F24" s="106">
        <f>E24/E20*100</f>
        <v>8.2404056622115736</v>
      </c>
    </row>
    <row r="25" spans="1:7" x14ac:dyDescent="0.25">
      <c r="A25" s="62" t="s">
        <v>20</v>
      </c>
      <c r="B25" s="63"/>
      <c r="C25" s="63"/>
      <c r="D25" s="60">
        <v>5</v>
      </c>
      <c r="E25" s="61">
        <v>7500</v>
      </c>
      <c r="F25" s="106">
        <f>E25/E20*100</f>
        <v>0.23519376830591499</v>
      </c>
    </row>
    <row r="26" spans="1:7" hidden="1" x14ac:dyDescent="0.25">
      <c r="A26" s="62" t="s">
        <v>20</v>
      </c>
      <c r="B26" s="63"/>
      <c r="C26" s="63"/>
      <c r="D26" s="60">
        <v>5</v>
      </c>
      <c r="E26" s="61">
        <v>0</v>
      </c>
      <c r="F26" s="106">
        <f t="shared" ref="F26:F34" si="0">+F27</f>
        <v>33.14679854242582</v>
      </c>
    </row>
    <row r="27" spans="1:7" x14ac:dyDescent="0.25">
      <c r="A27" s="58" t="s">
        <v>21</v>
      </c>
      <c r="B27" s="63"/>
      <c r="C27" s="63"/>
      <c r="D27" s="60">
        <v>9</v>
      </c>
      <c r="E27" s="61">
        <f>E28+E29</f>
        <v>1057005</v>
      </c>
      <c r="F27" s="106">
        <f>F28+F29</f>
        <v>33.14679854242582</v>
      </c>
      <c r="G27" s="105"/>
    </row>
    <row r="28" spans="1:7" x14ac:dyDescent="0.25">
      <c r="A28" s="62" t="s">
        <v>22</v>
      </c>
      <c r="B28" s="63"/>
      <c r="C28" s="63"/>
      <c r="D28" s="60">
        <v>10</v>
      </c>
      <c r="E28" s="61">
        <v>600744</v>
      </c>
      <c r="F28" s="106">
        <f>E28/E20*100</f>
        <v>18.838832686289145</v>
      </c>
    </row>
    <row r="29" spans="1:7" x14ac:dyDescent="0.25">
      <c r="A29" s="62" t="s">
        <v>23</v>
      </c>
      <c r="B29" s="63"/>
      <c r="C29" s="63"/>
      <c r="D29" s="60">
        <v>11</v>
      </c>
      <c r="E29" s="61">
        <v>456261</v>
      </c>
      <c r="F29" s="106">
        <f>E29/E20*100</f>
        <v>14.307965856136676</v>
      </c>
    </row>
    <row r="30" spans="1:7" x14ac:dyDescent="0.25">
      <c r="A30" s="58" t="s">
        <v>24</v>
      </c>
      <c r="B30" s="63"/>
      <c r="C30" s="63"/>
      <c r="D30" s="60">
        <v>12</v>
      </c>
      <c r="E30" s="61">
        <f>E31+E33+E32</f>
        <v>1768924</v>
      </c>
      <c r="F30" s="106">
        <f>F31+F32</f>
        <v>55.471986854236306</v>
      </c>
      <c r="G30" s="105"/>
    </row>
    <row r="31" spans="1:7" x14ac:dyDescent="0.25">
      <c r="A31" s="62" t="s">
        <v>25</v>
      </c>
      <c r="B31" s="63"/>
      <c r="C31" s="63"/>
      <c r="D31" s="60">
        <v>13</v>
      </c>
      <c r="E31" s="61">
        <v>43949</v>
      </c>
      <c r="F31" s="106">
        <f>E31/E20*100</f>
        <v>1.3782041231035542</v>
      </c>
    </row>
    <row r="32" spans="1:7" x14ac:dyDescent="0.25">
      <c r="A32" s="62" t="s">
        <v>26</v>
      </c>
      <c r="B32" s="63"/>
      <c r="C32" s="63"/>
      <c r="D32" s="60">
        <v>14</v>
      </c>
      <c r="E32" s="61">
        <v>1724975</v>
      </c>
      <c r="F32" s="106">
        <f>E32/E20*100</f>
        <v>54.093782731132755</v>
      </c>
    </row>
    <row r="33" spans="1:7" hidden="1" x14ac:dyDescent="0.25">
      <c r="A33" s="96" t="s">
        <v>27</v>
      </c>
      <c r="B33" s="97"/>
      <c r="C33" s="97"/>
      <c r="D33" s="98">
        <v>15</v>
      </c>
      <c r="E33" s="99">
        <v>0</v>
      </c>
      <c r="F33" s="106">
        <f t="shared" si="0"/>
        <v>2.9056151728203807</v>
      </c>
    </row>
    <row r="34" spans="1:7" ht="13.8" hidden="1" thickBot="1" x14ac:dyDescent="0.3">
      <c r="A34" s="64" t="s">
        <v>28</v>
      </c>
      <c r="B34" s="65"/>
      <c r="C34" s="65"/>
      <c r="D34" s="66">
        <v>24</v>
      </c>
      <c r="E34" s="67">
        <v>0</v>
      </c>
      <c r="F34" s="106">
        <f t="shared" si="0"/>
        <v>2.9056151728203807</v>
      </c>
    </row>
    <row r="35" spans="1:7" ht="13.8" thickBot="1" x14ac:dyDescent="0.3">
      <c r="A35" s="100" t="s">
        <v>29</v>
      </c>
      <c r="B35" s="101"/>
      <c r="C35" s="101"/>
      <c r="D35" s="102">
        <v>24</v>
      </c>
      <c r="E35" s="103">
        <v>92656</v>
      </c>
      <c r="F35" s="104">
        <f>E35/E20*100</f>
        <v>2.9056151728203807</v>
      </c>
      <c r="G35" s="105"/>
    </row>
    <row r="36" spans="1:7" x14ac:dyDescent="0.25">
      <c r="A36" s="68"/>
      <c r="B36" s="69"/>
      <c r="C36" s="69"/>
      <c r="D36" s="70"/>
      <c r="E36" s="71"/>
      <c r="F36" s="72"/>
    </row>
    <row r="37" spans="1:7" x14ac:dyDescent="0.25">
      <c r="A37" s="68"/>
      <c r="B37" s="69"/>
      <c r="C37" s="69"/>
      <c r="D37" s="70"/>
      <c r="E37" s="71"/>
      <c r="F37" s="72"/>
    </row>
    <row r="38" spans="1:7" ht="15.6" x14ac:dyDescent="0.25">
      <c r="A38" s="73" t="s">
        <v>30</v>
      </c>
      <c r="B38" s="74"/>
      <c r="C38" s="74"/>
      <c r="D38" s="74"/>
      <c r="E38" s="74"/>
      <c r="F38" s="74"/>
    </row>
    <row r="39" spans="1:7" ht="13.8" thickBot="1" x14ac:dyDescent="0.3">
      <c r="B39" s="75"/>
      <c r="C39" s="75"/>
      <c r="D39" s="76"/>
      <c r="E39" s="77"/>
      <c r="F39" s="78"/>
    </row>
    <row r="40" spans="1:7" x14ac:dyDescent="0.25">
      <c r="A40" s="123" t="s">
        <v>31</v>
      </c>
      <c r="B40" s="126" t="s">
        <v>13</v>
      </c>
      <c r="C40" s="108" t="s">
        <v>32</v>
      </c>
      <c r="D40" s="109"/>
      <c r="E40" s="108" t="s">
        <v>33</v>
      </c>
      <c r="F40" s="109"/>
    </row>
    <row r="41" spans="1:7" x14ac:dyDescent="0.25">
      <c r="A41" s="124"/>
      <c r="B41" s="127"/>
      <c r="C41" s="79" t="s">
        <v>34</v>
      </c>
      <c r="D41" s="80" t="s">
        <v>35</v>
      </c>
      <c r="E41" s="79" t="s">
        <v>34</v>
      </c>
      <c r="F41" s="80" t="s">
        <v>35</v>
      </c>
    </row>
    <row r="42" spans="1:7" ht="13.8" thickBot="1" x14ac:dyDescent="0.3">
      <c r="A42" s="125"/>
      <c r="B42" s="115"/>
      <c r="C42" s="110" t="s">
        <v>52</v>
      </c>
      <c r="D42" s="110"/>
      <c r="E42" s="110"/>
      <c r="F42" s="111"/>
    </row>
    <row r="43" spans="1:7" ht="13.8" thickBot="1" x14ac:dyDescent="0.3">
      <c r="A43" s="81" t="s">
        <v>41</v>
      </c>
      <c r="B43" s="82">
        <v>1</v>
      </c>
      <c r="C43" s="83">
        <v>56453103</v>
      </c>
      <c r="D43" s="84">
        <v>25287828</v>
      </c>
      <c r="E43" s="83">
        <v>67286394</v>
      </c>
      <c r="F43" s="85">
        <v>30154220</v>
      </c>
    </row>
    <row r="44" spans="1:7" x14ac:dyDescent="0.25">
      <c r="A44" s="68"/>
      <c r="B44" s="75"/>
      <c r="C44" s="86"/>
      <c r="D44" s="86"/>
      <c r="E44" s="86"/>
      <c r="F44" s="86"/>
    </row>
    <row r="46" spans="1:7" ht="15.6" x14ac:dyDescent="0.25">
      <c r="A46" s="73" t="s">
        <v>36</v>
      </c>
      <c r="B46" s="75"/>
      <c r="C46" s="75"/>
      <c r="D46" s="76"/>
      <c r="E46" s="77"/>
    </row>
    <row r="47" spans="1:7" ht="13.8" thickBot="1" x14ac:dyDescent="0.3">
      <c r="A47" s="68"/>
      <c r="B47" s="75"/>
      <c r="C47" s="87"/>
      <c r="D47" s="87"/>
    </row>
    <row r="48" spans="1:7" x14ac:dyDescent="0.25">
      <c r="A48" s="112" t="s">
        <v>31</v>
      </c>
      <c r="B48" s="114" t="s">
        <v>13</v>
      </c>
      <c r="C48" s="116" t="s">
        <v>37</v>
      </c>
      <c r="D48" s="117"/>
      <c r="E48" s="88"/>
    </row>
    <row r="49" spans="1:6" ht="13.8" thickBot="1" x14ac:dyDescent="0.3">
      <c r="A49" s="113"/>
      <c r="B49" s="115"/>
      <c r="C49" s="89" t="s">
        <v>38</v>
      </c>
      <c r="D49" s="90">
        <f>F19</f>
        <v>45169</v>
      </c>
      <c r="E49" s="31"/>
    </row>
    <row r="50" spans="1:6" ht="13.8" thickBot="1" x14ac:dyDescent="0.3">
      <c r="A50" s="81" t="s">
        <v>41</v>
      </c>
      <c r="B50" s="55">
        <v>1</v>
      </c>
      <c r="C50" s="118">
        <v>3129356362</v>
      </c>
      <c r="D50" s="119"/>
      <c r="E50" s="91"/>
    </row>
    <row r="52" spans="1:6" ht="52.8" x14ac:dyDescent="0.3">
      <c r="A52" s="92" t="s">
        <v>39</v>
      </c>
      <c r="B52" s="93"/>
      <c r="C52" s="93"/>
      <c r="D52" s="94"/>
      <c r="E52" s="94"/>
      <c r="F52" s="95"/>
    </row>
  </sheetData>
  <mergeCells count="11">
    <mergeCell ref="C50:D50"/>
    <mergeCell ref="A21:C21"/>
    <mergeCell ref="A22:C22"/>
    <mergeCell ref="A40:A42"/>
    <mergeCell ref="B40:B42"/>
    <mergeCell ref="C40:D40"/>
    <mergeCell ref="E40:F40"/>
    <mergeCell ref="C42:F42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cp:lastPrinted>2018-06-07T10:23:01Z</cp:lastPrinted>
  <dcterms:created xsi:type="dcterms:W3CDTF">2018-02-08T09:18:22Z</dcterms:created>
  <dcterms:modified xsi:type="dcterms:W3CDTF">2023-09-08T07:10:37Z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2020-11-24T10:29:52Z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2a185f12-ac90-49de-a6f2-70bb7c9df875</vt:lpwstr>
  </property>
  <property fmtid="{D5CDD505-2E9C-101B-9397-08002B2CF9AE}" pid="8" name="MSIP_Label_2a6524ed-fb1a-49fd-bafe-15c5e5ffd047_ContentBits">
    <vt:lpwstr>0</vt:lpwstr>
  </property>
</Properties>
</file>