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B8C7CAA4-C910-43D0-8E53-A5D4DF22E3D8}" xr6:coauthVersionLast="47" xr6:coauthVersionMax="47" xr10:uidLastSave="{00000000-0000-0000-0000-000000000000}"/>
  <bookViews>
    <workbookView xWindow="-108" yWindow="-108" windowWidth="23256" windowHeight="12576" tabRatio="897" firstSheet="3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67" l="1"/>
  <c r="D48" i="67"/>
  <c r="E29" i="67"/>
  <c r="E26" i="67"/>
  <c r="E23" i="67"/>
  <c r="F25" i="67" s="1"/>
  <c r="E21" i="67"/>
  <c r="A49" i="66"/>
  <c r="D48" i="66"/>
  <c r="E29" i="66"/>
  <c r="E26" i="66"/>
  <c r="E23" i="66"/>
  <c r="F25" i="66" s="1"/>
  <c r="E21" i="66"/>
  <c r="A49" i="65"/>
  <c r="D48" i="65"/>
  <c r="E29" i="65"/>
  <c r="E26" i="65"/>
  <c r="E23" i="65"/>
  <c r="F25" i="65" s="1"/>
  <c r="E21" i="65"/>
  <c r="A49" i="64"/>
  <c r="D48" i="64"/>
  <c r="E29" i="64"/>
  <c r="E26" i="64"/>
  <c r="E23" i="64"/>
  <c r="E21" i="64"/>
  <c r="A49" i="63"/>
  <c r="D48" i="63"/>
  <c r="E29" i="63"/>
  <c r="E26" i="63"/>
  <c r="E23" i="63"/>
  <c r="F25" i="63" s="1"/>
  <c r="E21" i="63"/>
  <c r="A49" i="62"/>
  <c r="D48" i="62"/>
  <c r="E29" i="62"/>
  <c r="E26" i="62"/>
  <c r="E23" i="62"/>
  <c r="E21" i="62"/>
  <c r="A49" i="61"/>
  <c r="D48" i="61"/>
  <c r="E29" i="61"/>
  <c r="E26" i="61"/>
  <c r="E23" i="61"/>
  <c r="F25" i="61" s="1"/>
  <c r="E21" i="61"/>
  <c r="A49" i="60"/>
  <c r="D48" i="60"/>
  <c r="E29" i="60"/>
  <c r="E26" i="60"/>
  <c r="E23" i="60"/>
  <c r="E21" i="60"/>
  <c r="E20" i="67" l="1"/>
  <c r="E20" i="66"/>
  <c r="F21" i="66" s="1"/>
  <c r="E20" i="65"/>
  <c r="E20" i="64"/>
  <c r="F29" i="64" s="1"/>
  <c r="F25" i="64"/>
  <c r="E20" i="63"/>
  <c r="F23" i="63" s="1"/>
  <c r="E20" i="62"/>
  <c r="F21" i="62" s="1"/>
  <c r="F25" i="62"/>
  <c r="E20" i="61"/>
  <c r="F29" i="61" s="1"/>
  <c r="E20" i="60"/>
  <c r="F22" i="60" s="1"/>
  <c r="F25" i="60"/>
  <c r="F28" i="67" l="1"/>
  <c r="F22" i="67"/>
  <c r="F32" i="67"/>
  <c r="F34" i="67"/>
  <c r="F27" i="67"/>
  <c r="F33" i="67"/>
  <c r="F31" i="67"/>
  <c r="F30" i="67"/>
  <c r="F24" i="67"/>
  <c r="F23" i="67"/>
  <c r="F29" i="67"/>
  <c r="F21" i="67"/>
  <c r="F26" i="67"/>
  <c r="F28" i="66"/>
  <c r="F22" i="66"/>
  <c r="F27" i="66"/>
  <c r="F34" i="66"/>
  <c r="F33" i="66"/>
  <c r="F26" i="66"/>
  <c r="F32" i="66"/>
  <c r="F31" i="66"/>
  <c r="F30" i="66"/>
  <c r="F24" i="66"/>
  <c r="F23" i="66"/>
  <c r="F29" i="66"/>
  <c r="F28" i="65"/>
  <c r="F22" i="65"/>
  <c r="F27" i="65"/>
  <c r="F34" i="65"/>
  <c r="F33" i="65"/>
  <c r="F26" i="65"/>
  <c r="F32" i="65"/>
  <c r="F31" i="65"/>
  <c r="F30" i="65"/>
  <c r="F24" i="65"/>
  <c r="F23" i="65"/>
  <c r="F29" i="65"/>
  <c r="F21" i="65"/>
  <c r="F33" i="64"/>
  <c r="F26" i="64"/>
  <c r="F24" i="64"/>
  <c r="F21" i="64"/>
  <c r="F27" i="64"/>
  <c r="F31" i="64"/>
  <c r="F28" i="64"/>
  <c r="F23" i="64"/>
  <c r="F34" i="64"/>
  <c r="F22" i="64"/>
  <c r="F32" i="64"/>
  <c r="F30" i="64"/>
  <c r="F21" i="63"/>
  <c r="F26" i="63"/>
  <c r="F28" i="63"/>
  <c r="F22" i="63"/>
  <c r="F34" i="63"/>
  <c r="F27" i="63"/>
  <c r="F33" i="63"/>
  <c r="F32" i="63"/>
  <c r="F31" i="63"/>
  <c r="F30" i="63"/>
  <c r="F24" i="63"/>
  <c r="F29" i="63"/>
  <c r="F24" i="62"/>
  <c r="F30" i="62"/>
  <c r="F29" i="62"/>
  <c r="F26" i="62"/>
  <c r="F32" i="62"/>
  <c r="F31" i="62"/>
  <c r="F33" i="62"/>
  <c r="F23" i="62"/>
  <c r="F27" i="62"/>
  <c r="F34" i="62"/>
  <c r="F22" i="62"/>
  <c r="F28" i="62"/>
  <c r="F26" i="61"/>
  <c r="F28" i="61"/>
  <c r="F22" i="61"/>
  <c r="F24" i="61"/>
  <c r="F34" i="61"/>
  <c r="F27" i="61"/>
  <c r="F33" i="61"/>
  <c r="F32" i="61"/>
  <c r="F31" i="61"/>
  <c r="F30" i="61"/>
  <c r="F23" i="61"/>
  <c r="F21" i="61"/>
  <c r="F24" i="60"/>
  <c r="F30" i="60"/>
  <c r="F28" i="60"/>
  <c r="F32" i="60"/>
  <c r="F31" i="60"/>
  <c r="F33" i="60"/>
  <c r="F26" i="60"/>
  <c r="F34" i="60"/>
  <c r="F23" i="60"/>
  <c r="F29" i="60"/>
  <c r="F27" i="60"/>
  <c r="F21" i="60"/>
  <c r="F20" i="67" l="1"/>
  <c r="F20" i="66"/>
  <c r="F20" i="65"/>
  <c r="F20" i="64"/>
  <c r="F20" i="63"/>
  <c r="F20" i="62"/>
  <c r="F20" i="61"/>
  <c r="F20" i="60"/>
</calcChain>
</file>

<file path=xl/sharedStrings.xml><?xml version="1.0" encoding="utf-8"?>
<sst xmlns="http://schemas.openxmlformats.org/spreadsheetml/2006/main" count="416" uniqueCount="53">
  <si>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</si>
  <si>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</si>
  <si>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</si>
  <si>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dluhopisových trendů</t>
  </si>
  <si>
    <t>ISIN</t>
  </si>
  <si>
    <t>CZ0008474376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</si>
  <si>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</si>
  <si>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</si>
  <si>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</si>
  <si>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</si>
  <si>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</si>
  <si>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</si>
  <si>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</si>
  <si>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standardní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</si>
  <si>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</si>
  <si>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</si>
  <si>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</si>
  <si>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</si>
  <si>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</si>
  <si>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</si>
  <si>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</si>
  <si>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</si>
  <si>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</si>
  <si>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</si>
  <si>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</si>
  <si>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</si>
  <si>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</si>
  <si>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</si>
  <si>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</si>
  <si>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</si>
  <si>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</si>
  <si>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</si>
  <si>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</si>
  <si>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</si>
  <si>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</si>
  <si>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</si>
  <si>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</si>
  <si>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</si>
  <si>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</si>
  <si>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</si>
  <si>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</si>
  <si>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</si>
  <si>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</si>
  <si>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  Státní bezkupónové dluhopisy a ostatní cenné papíry přijímané centrální bankou k refinancování</t>
  </si>
  <si>
    <t>Vydané vládnímí institucemi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</si>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</sst>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43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1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wrapText="1"/>
    </xf>
    <xf numFmtId="0" fontId="1" fillId="0" borderId="0" xfId="1" applyBorder="1"/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8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10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1" fillId="0" borderId="31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3" xfId="1" applyNumberFormat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>
      <alignment horizontal="left" vertical="center" indent="1"/>
    </xf>
    <xf numFmtId="0" fontId="18" fillId="0" borderId="34" xfId="1" applyFont="1" applyFill="1" applyBorder="1" applyAlignment="1" applyProtection="1">
      <alignment horizontal="center" vertical="center" wrapText="1"/>
    </xf>
    <xf numFmtId="3" fontId="1" fillId="0" borderId="9" xfId="1" applyNumberFormat="1" applyBorder="1" applyAlignment="1">
      <alignment horizontal="right" indent="1"/>
    </xf>
    <xf numFmtId="3" fontId="1" fillId="0" borderId="16" xfId="1" applyNumberFormat="1" applyBorder="1" applyAlignment="1">
      <alignment horizontal="right" indent="1"/>
    </xf>
    <xf numFmtId="3" fontId="1" fillId="0" borderId="35" xfId="1" applyNumberFormat="1" applyBorder="1" applyAlignment="1">
      <alignment horizontal="right" indent="1"/>
    </xf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 indent="1"/>
    </xf>
    <xf numFmtId="0" fontId="1" fillId="0" borderId="0" xfId="1" applyBorder="1" applyAlignment="1"/>
    <xf numFmtId="0" fontId="21" fillId="2" borderId="0" xfId="2" applyFont="1" applyFill="1" applyAlignment="1">
      <alignment horizontal="centerContinuous" vertical="center" wrapText="1"/>
    </xf>
    <xf numFmtId="0" fontId="22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1" fillId="0" borderId="11" xfId="1" applyFont="1" applyFill="1" applyBorder="1" applyAlignment="1">
      <alignment horizontal="left" vertical="center" indent="1"/>
    </xf>
    <xf numFmtId="0" fontId="1" fillId="0" borderId="12" xfId="1" applyFont="1" applyBorder="1" applyAlignment="1">
      <alignment vertical="center"/>
    </xf>
    <xf numFmtId="0" fontId="18" fillId="0" borderId="13" xfId="1" applyFont="1" applyFill="1" applyBorder="1" applyAlignment="1" applyProtection="1">
      <alignment horizontal="center" vertical="center" wrapText="1"/>
    </xf>
    <xf numFmtId="3" fontId="4" fillId="0" borderId="3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8" xfId="1" applyNumberFormat="1" applyFont="1" applyFill="1" applyBorder="1" applyAlignment="1" applyProtection="1">
      <alignment horizontal="right" vertical="center" wrapText="1" indent="2"/>
      <protection locked="0"/>
    </xf>
    <xf numFmtId="0" fontId="18" fillId="0" borderId="33" xfId="1" applyFont="1" applyFill="1" applyBorder="1" applyAlignment="1" applyProtection="1">
      <alignment horizontal="center" vertical="center" wrapText="1"/>
    </xf>
    <xf numFmtId="3" fontId="4" fillId="0" borderId="3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21" fillId="0" borderId="17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3" fontId="1" fillId="0" borderId="15" xfId="1" applyNumberFormat="1" applyBorder="1" applyAlignment="1">
      <alignment horizontal="right" indent="5"/>
    </xf>
    <xf numFmtId="3" fontId="1" fillId="0" borderId="35" xfId="1" applyNumberFormat="1" applyBorder="1" applyAlignment="1">
      <alignment horizontal="right" indent="5"/>
    </xf>
    <xf numFmtId="0" fontId="1" fillId="0" borderId="0" xfId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30" xfId="1" applyFont="1" applyFill="1" applyBorder="1" applyAlignment="1">
      <alignment horizontal="center" vertical="distributed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/>
    </xf>
    <xf numFmtId="0" fontId="21" fillId="0" borderId="32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AD3164-777C-4579-B79C-0585AB28F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5F90F-3DFD-41C1-915C-03FB6DB63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601130-9DDC-4510-AE51-1C4D0E9A6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D79432-2F64-4FEC-868B-3085BEB2E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F1CF8-4F69-4CA1-B4EF-FCAD81EA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C86E15-BD69-4506-9040-A492CE29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E4A43-7F59-441A-B8E0-7828BFFEB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47100B-AD94-4341-8A8C-BEDE732B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36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28A3-E0F3-4AFB-A6D8-8D9C007E4284}">
  <sheetPr>
    <pageSetUpPr fitToPage="1"/>
  </sheetPr>
  <dimension ref="A1:F52"/>
  <sheetViews>
    <sheetView topLeftCell="A33" workbookViewId="0">
      <selection activeCell="H1" sqref="H1:H104857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06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05"/>
      <c r="F13" s="105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44957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1394191</v>
      </c>
      <c r="F20" s="57">
        <f>+F23+F26+F33+F29+F21</f>
        <v>100.00000000000001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132224</v>
      </c>
      <c r="F23" s="62">
        <f>E23/E20*100</f>
        <v>9.4839229345190148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132224</v>
      </c>
      <c r="F24" s="62">
        <f>E24/E20*100</f>
        <v>9.4839229345190148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1220030</v>
      </c>
      <c r="F26" s="62">
        <f>E26/E20*100</f>
        <v>87.508096093003047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994172</v>
      </c>
      <c r="F27" s="62">
        <f t="shared" ref="F27:F34" si="0">E27/$E$20*100</f>
        <v>71.308163659068242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225858</v>
      </c>
      <c r="F28" s="62">
        <f t="shared" si="0"/>
        <v>16.199932433934805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31042</v>
      </c>
      <c r="F29" s="62">
        <f t="shared" si="0"/>
        <v>2.2265241993385412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31042</v>
      </c>
      <c r="F31" s="62">
        <f t="shared" si="0"/>
        <v>2.2265241993385412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10895</v>
      </c>
      <c r="F33" s="69">
        <f t="shared" si="0"/>
        <v>0.78145677313940487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45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11466850</v>
      </c>
      <c r="D42" s="86">
        <v>14183559</v>
      </c>
      <c r="E42" s="85">
        <v>11200778</v>
      </c>
      <c r="F42" s="87">
        <v>13790322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44957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1387740360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5307-400A-41BA-B668-8A1037045311}">
  <sheetPr>
    <pageSetUpPr fitToPage="1"/>
  </sheetPr>
  <dimension ref="A1:F52"/>
  <sheetViews>
    <sheetView workbookViewId="0">
      <selection activeCell="H4" sqref="H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08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07"/>
      <c r="F13" s="107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44985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1446634</v>
      </c>
      <c r="F20" s="57">
        <f>+F23+F26+F33+F29+F21</f>
        <v>100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148512</v>
      </c>
      <c r="F23" s="62">
        <f>E23/E20*100</f>
        <v>10.266038265380185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78418</v>
      </c>
      <c r="F24" s="62">
        <f>E24/E20*100</f>
        <v>5.420721481729311</v>
      </c>
    </row>
    <row r="25" spans="1:6" x14ac:dyDescent="0.25">
      <c r="A25" s="63" t="s">
        <v>23</v>
      </c>
      <c r="B25" s="64"/>
      <c r="C25" s="64"/>
      <c r="D25" s="60">
        <v>5</v>
      </c>
      <c r="E25" s="61">
        <v>70094</v>
      </c>
      <c r="F25" s="62">
        <f>E25/E23*100</f>
        <v>47.197532859297567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1254048</v>
      </c>
      <c r="F26" s="62">
        <f>E26/E20*100</f>
        <v>86.687303077350592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1060793</v>
      </c>
      <c r="F27" s="62">
        <f t="shared" ref="F27:F34" si="0">E27/$E$20*100</f>
        <v>73.328360870821513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193255</v>
      </c>
      <c r="F28" s="62">
        <f t="shared" si="0"/>
        <v>13.358942206529086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30509</v>
      </c>
      <c r="F29" s="62">
        <f t="shared" si="0"/>
        <v>2.1089646724741713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30509</v>
      </c>
      <c r="F31" s="62">
        <f t="shared" si="0"/>
        <v>2.1089646724741713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13565</v>
      </c>
      <c r="F33" s="69">
        <f t="shared" si="0"/>
        <v>0.93769398479504829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46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77939208</v>
      </c>
      <c r="D42" s="86">
        <v>12466571</v>
      </c>
      <c r="E42" s="85">
        <v>75436691</v>
      </c>
      <c r="F42" s="87">
        <v>12120169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44985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1440123027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2B4D-30DC-48EB-AE3C-8A8DEF9CF2DC}">
  <sheetPr>
    <pageSetUpPr fitToPage="1"/>
  </sheetPr>
  <dimension ref="A1:F52"/>
  <sheetViews>
    <sheetView workbookViewId="0">
      <selection activeCell="G14" sqref="G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10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09"/>
      <c r="F13" s="109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45016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1570375</v>
      </c>
      <c r="F20" s="57">
        <f>+F23+F26+F33+F29+F21</f>
        <v>100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51346</v>
      </c>
      <c r="F23" s="62">
        <f>E23/E20*100</f>
        <v>3.2696648889596434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51346</v>
      </c>
      <c r="F24" s="62">
        <f>E24/E20*100</f>
        <v>3.2696648889596434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1474283</v>
      </c>
      <c r="F26" s="62">
        <f>E26/E20*100</f>
        <v>93.880952001910373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1283087</v>
      </c>
      <c r="F27" s="62">
        <f t="shared" ref="F27:F34" si="0">E27/$E$20*100</f>
        <v>81.70577091459046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191196</v>
      </c>
      <c r="F28" s="62">
        <f t="shared" si="0"/>
        <v>12.175181087319906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30450</v>
      </c>
      <c r="F29" s="62">
        <f t="shared" si="0"/>
        <v>1.9390273023959244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30450</v>
      </c>
      <c r="F31" s="62">
        <f t="shared" si="0"/>
        <v>1.9390273023959244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14296</v>
      </c>
      <c r="F33" s="69">
        <f t="shared" si="0"/>
        <v>0.91035580673406025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47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118975397</v>
      </c>
      <c r="D42" s="86">
        <v>20520218</v>
      </c>
      <c r="E42" s="85">
        <v>115336231</v>
      </c>
      <c r="F42" s="87">
        <v>19926265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45016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1558303156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C88B-CC6A-448F-A4E4-E746C842D3D6}">
  <sheetPr>
    <pageSetUpPr fitToPage="1"/>
  </sheetPr>
  <dimension ref="A1:F52"/>
  <sheetViews>
    <sheetView topLeftCell="A42" workbookViewId="0">
      <selection activeCell="K7" sqref="K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12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11"/>
      <c r="F13" s="111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45046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1608912</v>
      </c>
      <c r="F20" s="57">
        <f>+F23+F26+F33+F29+F21</f>
        <v>100.00000000000001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80601</v>
      </c>
      <c r="F23" s="62">
        <f>E23/E20*100</f>
        <v>5.0096587010352334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80601</v>
      </c>
      <c r="F24" s="62">
        <f>E24/E20*100</f>
        <v>5.0096587010352334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1483066</v>
      </c>
      <c r="F26" s="62">
        <f>E26/E20*100</f>
        <v>92.178192467953508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1289585</v>
      </c>
      <c r="F27" s="62">
        <f t="shared" ref="F27:F34" si="0">E27/$E$20*100</f>
        <v>80.15261244866096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193481</v>
      </c>
      <c r="F28" s="62">
        <f t="shared" si="0"/>
        <v>12.025580019292541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30635</v>
      </c>
      <c r="F29" s="62">
        <f t="shared" si="0"/>
        <v>1.9040817645713377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30635</v>
      </c>
      <c r="F31" s="62">
        <f t="shared" si="0"/>
        <v>1.9040817645713377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14610</v>
      </c>
      <c r="F33" s="69">
        <f t="shared" si="0"/>
        <v>0.90806706643992963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48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38338443</v>
      </c>
      <c r="D42" s="86">
        <v>11889247</v>
      </c>
      <c r="E42" s="85">
        <v>37468549</v>
      </c>
      <c r="F42" s="87">
        <v>11561804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45046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1596805017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023E-D166-42A3-9214-68014F8232E3}">
  <sheetPr>
    <pageSetUpPr fitToPage="1"/>
  </sheetPr>
  <dimension ref="A1:F52"/>
  <sheetViews>
    <sheetView workbookViewId="0">
      <selection activeCell="H14" sqref="H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14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13"/>
      <c r="F13" s="113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45077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1627300</v>
      </c>
      <c r="F20" s="57">
        <f>+F23+F26+F33+F29+F21</f>
        <v>100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124652</v>
      </c>
      <c r="F23" s="62">
        <f>E23/E20*100</f>
        <v>7.6600503902169246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124652</v>
      </c>
      <c r="F24" s="62">
        <f>E24/E20*100</f>
        <v>7.6600503902169246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1458127</v>
      </c>
      <c r="F26" s="62">
        <f>E26/E20*100</f>
        <v>89.604068088244333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1290376</v>
      </c>
      <c r="F27" s="62">
        <f t="shared" ref="F27:F34" si="0">E27/$E$20*100</f>
        <v>79.29552018681251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167751</v>
      </c>
      <c r="F28" s="62">
        <f t="shared" si="0"/>
        <v>10.308547901431819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31098</v>
      </c>
      <c r="F29" s="62">
        <f t="shared" si="0"/>
        <v>1.9110182510907638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31098</v>
      </c>
      <c r="F31" s="62">
        <f t="shared" si="0"/>
        <v>1.9110182510907638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13423</v>
      </c>
      <c r="F33" s="69">
        <f t="shared" si="0"/>
        <v>0.82486327044798136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49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34679889</v>
      </c>
      <c r="D42" s="86">
        <v>22685853</v>
      </c>
      <c r="E42" s="85">
        <v>34192523</v>
      </c>
      <c r="F42" s="87">
        <v>22351899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45077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1615168005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9669-CCF1-4D00-97E8-B0D9F03DBEE8}">
  <sheetPr>
    <pageSetUpPr fitToPage="1"/>
  </sheetPr>
  <dimension ref="A1:F52"/>
  <sheetViews>
    <sheetView workbookViewId="0">
      <selection activeCell="I13" sqref="I13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16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15"/>
      <c r="F13" s="115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45107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1649563</v>
      </c>
      <c r="F20" s="57">
        <f>+F23+F26+F33+F29+F21</f>
        <v>100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54072</v>
      </c>
      <c r="F23" s="62">
        <f>E23/E20*100</f>
        <v>3.277959071584414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54072</v>
      </c>
      <c r="F24" s="62">
        <f>E24/E20*100</f>
        <v>3.277959071584414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1553076</v>
      </c>
      <c r="F26" s="62">
        <f>E26/E20*100</f>
        <v>94.150753866327022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1384802</v>
      </c>
      <c r="F27" s="62">
        <f t="shared" ref="F27:F34" si="0">E27/$E$20*100</f>
        <v>83.949627871139214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168274</v>
      </c>
      <c r="F28" s="62">
        <f t="shared" si="0"/>
        <v>10.201125995187816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31067</v>
      </c>
      <c r="F29" s="62">
        <f t="shared" si="0"/>
        <v>1.8833472865237642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31067</v>
      </c>
      <c r="F31" s="62">
        <f t="shared" si="0"/>
        <v>1.8833472865237642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11348</v>
      </c>
      <c r="F33" s="69">
        <f t="shared" si="0"/>
        <v>0.68793977556480113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50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29931267</v>
      </c>
      <c r="D42" s="86">
        <v>23922624</v>
      </c>
      <c r="E42" s="85">
        <v>29748079</v>
      </c>
      <c r="F42" s="87">
        <v>23818858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45107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1637250273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313D-E50D-4F50-A7D7-18BDEE10C0BC}">
  <sheetPr>
    <pageSetUpPr fitToPage="1"/>
  </sheetPr>
  <dimension ref="A1:F52"/>
  <sheetViews>
    <sheetView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18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17"/>
      <c r="F13" s="117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45138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1656951</v>
      </c>
      <c r="F20" s="57">
        <f>+F23+F26+F33+F29+F21</f>
        <v>99.999999999999986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39712</v>
      </c>
      <c r="F23" s="62">
        <f>E23/E20*100</f>
        <v>2.3966912721015889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39712</v>
      </c>
      <c r="F24" s="62">
        <f>E24/E20*100</f>
        <v>2.3966912721015889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1574800</v>
      </c>
      <c r="F26" s="62">
        <f>E26/E20*100</f>
        <v>95.042038056647414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1403834</v>
      </c>
      <c r="F27" s="62">
        <f t="shared" ref="F27:F34" si="0">E27/$E$20*100</f>
        <v>84.723929675651249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170966</v>
      </c>
      <c r="F28" s="62">
        <f t="shared" si="0"/>
        <v>10.318108380996179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31698</v>
      </c>
      <c r="F29" s="62">
        <f t="shared" si="0"/>
        <v>1.9130318277366078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31698</v>
      </c>
      <c r="F31" s="62">
        <f t="shared" si="0"/>
        <v>1.9130318277366078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10741</v>
      </c>
      <c r="F33" s="69">
        <f t="shared" si="0"/>
        <v>0.64823884351438277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51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32023738</v>
      </c>
      <c r="D42" s="86">
        <v>50521800</v>
      </c>
      <c r="E42" s="85">
        <v>32329082</v>
      </c>
      <c r="F42" s="87">
        <v>50820737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45138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1643328637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B3BA-20A1-4D26-8476-410B934C01F7}">
  <sheetPr>
    <pageSetUpPr fitToPage="1"/>
  </sheetPr>
  <dimension ref="A1:F52"/>
  <sheetViews>
    <sheetView tabSelected="1" workbookViewId="0">
      <selection activeCell="H3" sqref="H3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15"/>
      <c r="D10" s="26"/>
      <c r="E10" s="27" t="s">
        <v>10</v>
      </c>
      <c r="F10" s="28" t="s">
        <v>11</v>
      </c>
    </row>
    <row r="11" spans="1:6" x14ac:dyDescent="0.25">
      <c r="A11" s="29"/>
      <c r="B11" s="29"/>
      <c r="C11" s="15"/>
      <c r="D11" s="15"/>
      <c r="E11" s="23"/>
      <c r="F11" s="24"/>
    </row>
    <row r="12" spans="1:6" ht="12.75" customHeight="1" x14ac:dyDescent="0.25">
      <c r="A12" s="8" t="s">
        <v>12</v>
      </c>
      <c r="B12" s="28" t="s">
        <v>13</v>
      </c>
      <c r="C12" s="120"/>
      <c r="D12" s="15"/>
      <c r="E12" s="129"/>
      <c r="F12" s="129"/>
    </row>
    <row r="13" spans="1:6" ht="10.5" customHeight="1" x14ac:dyDescent="0.25">
      <c r="A13" s="130"/>
      <c r="B13" s="130"/>
      <c r="C13" s="30"/>
      <c r="D13" s="15"/>
      <c r="E13" s="119"/>
      <c r="F13" s="119"/>
    </row>
    <row r="14" spans="1:6" ht="12.75" customHeight="1" x14ac:dyDescent="0.25">
      <c r="A14" s="130"/>
      <c r="B14" s="130"/>
      <c r="C14" s="31"/>
      <c r="D14" s="15"/>
      <c r="E14" s="32"/>
      <c r="F14" s="32"/>
    </row>
    <row r="15" spans="1:6" x14ac:dyDescent="0.25">
      <c r="A15" s="33"/>
      <c r="B15" s="34"/>
      <c r="C15" s="34"/>
      <c r="D15" s="34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6" ht="13.8" thickBot="1" x14ac:dyDescent="0.3">
      <c r="A17" s="39"/>
      <c r="B17" s="39"/>
      <c r="C17" s="39"/>
      <c r="D17" s="40"/>
      <c r="E17" s="40"/>
      <c r="F17" s="40"/>
    </row>
    <row r="18" spans="1:6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6" ht="13.8" thickBot="1" x14ac:dyDescent="0.3">
      <c r="A19" s="47"/>
      <c r="B19" s="48"/>
      <c r="C19" s="49"/>
      <c r="D19" s="50"/>
      <c r="E19" s="51" t="s">
        <v>19</v>
      </c>
      <c r="F19" s="52">
        <v>45169</v>
      </c>
    </row>
    <row r="20" spans="1:6" x14ac:dyDescent="0.25">
      <c r="A20" s="53" t="s">
        <v>20</v>
      </c>
      <c r="B20" s="54"/>
      <c r="C20" s="54"/>
      <c r="D20" s="55">
        <v>1</v>
      </c>
      <c r="E20" s="56">
        <f>E23+E26+E33+E29+E21</f>
        <v>1605892</v>
      </c>
      <c r="F20" s="57">
        <f>+F23+F26+F33+F29+F21</f>
        <v>100</v>
      </c>
    </row>
    <row r="21" spans="1:6" ht="27" hidden="1" customHeight="1" x14ac:dyDescent="0.25">
      <c r="A21" s="131" t="s">
        <v>43</v>
      </c>
      <c r="B21" s="132"/>
      <c r="C21" s="133"/>
      <c r="D21" s="102">
        <v>2</v>
      </c>
      <c r="E21" s="103">
        <f>E22</f>
        <v>0</v>
      </c>
      <c r="F21" s="104">
        <f>E21/E20*100</f>
        <v>0</v>
      </c>
    </row>
    <row r="22" spans="1:6" hidden="1" x14ac:dyDescent="0.25">
      <c r="A22" s="63" t="s">
        <v>44</v>
      </c>
      <c r="B22" s="64"/>
      <c r="C22" s="64"/>
      <c r="D22" s="102"/>
      <c r="E22" s="103">
        <v>0</v>
      </c>
      <c r="F22" s="104">
        <f>E22/E20*100</f>
        <v>0</v>
      </c>
    </row>
    <row r="23" spans="1:6" x14ac:dyDescent="0.25">
      <c r="A23" s="58" t="s">
        <v>21</v>
      </c>
      <c r="B23" s="59"/>
      <c r="C23" s="59"/>
      <c r="D23" s="60">
        <v>3</v>
      </c>
      <c r="E23" s="61">
        <f>E24+E25</f>
        <v>34199</v>
      </c>
      <c r="F23" s="62">
        <f>E23/E20*100</f>
        <v>2.1295952654350354</v>
      </c>
    </row>
    <row r="24" spans="1:6" x14ac:dyDescent="0.25">
      <c r="A24" s="63" t="s">
        <v>22</v>
      </c>
      <c r="B24" s="64"/>
      <c r="C24" s="64"/>
      <c r="D24" s="60">
        <v>4</v>
      </c>
      <c r="E24" s="61">
        <v>34199</v>
      </c>
      <c r="F24" s="62">
        <f>E24/E20*100</f>
        <v>2.1295952654350354</v>
      </c>
    </row>
    <row r="25" spans="1:6" hidden="1" x14ac:dyDescent="0.25">
      <c r="A25" s="63" t="s">
        <v>23</v>
      </c>
      <c r="B25" s="64"/>
      <c r="C25" s="64"/>
      <c r="D25" s="60">
        <v>5</v>
      </c>
      <c r="E25" s="61">
        <v>0</v>
      </c>
      <c r="F25" s="62">
        <f>E25/E23*100</f>
        <v>0</v>
      </c>
    </row>
    <row r="26" spans="1:6" x14ac:dyDescent="0.25">
      <c r="A26" s="58" t="s">
        <v>24</v>
      </c>
      <c r="B26" s="64"/>
      <c r="C26" s="64"/>
      <c r="D26" s="60">
        <v>9</v>
      </c>
      <c r="E26" s="61">
        <f>E27+E28</f>
        <v>1533443</v>
      </c>
      <c r="F26" s="62">
        <f>E26/E20*100</f>
        <v>95.488550911269257</v>
      </c>
    </row>
    <row r="27" spans="1:6" x14ac:dyDescent="0.25">
      <c r="A27" s="63" t="s">
        <v>25</v>
      </c>
      <c r="B27" s="64"/>
      <c r="C27" s="64"/>
      <c r="D27" s="60">
        <v>10</v>
      </c>
      <c r="E27" s="61">
        <v>1389105</v>
      </c>
      <c r="F27" s="62">
        <f t="shared" ref="F27:F34" si="0">E27/$E$20*100</f>
        <v>86.500524319194554</v>
      </c>
    </row>
    <row r="28" spans="1:6" x14ac:dyDescent="0.25">
      <c r="A28" s="63" t="s">
        <v>26</v>
      </c>
      <c r="B28" s="64"/>
      <c r="C28" s="64"/>
      <c r="D28" s="60">
        <v>11</v>
      </c>
      <c r="E28" s="61">
        <v>144338</v>
      </c>
      <c r="F28" s="62">
        <f t="shared" si="0"/>
        <v>8.9880265920746858</v>
      </c>
    </row>
    <row r="29" spans="1:6" x14ac:dyDescent="0.25">
      <c r="A29" s="58" t="s">
        <v>27</v>
      </c>
      <c r="B29" s="64"/>
      <c r="C29" s="64"/>
      <c r="D29" s="60">
        <v>12</v>
      </c>
      <c r="E29" s="61">
        <f>E30+E31+E32</f>
        <v>31967</v>
      </c>
      <c r="F29" s="62">
        <f t="shared" si="0"/>
        <v>1.9906070893933092</v>
      </c>
    </row>
    <row r="30" spans="1:6" hidden="1" x14ac:dyDescent="0.25">
      <c r="A30" s="63" t="s">
        <v>28</v>
      </c>
      <c r="B30" s="64"/>
      <c r="C30" s="64"/>
      <c r="D30" s="60">
        <v>13</v>
      </c>
      <c r="E30" s="61">
        <v>0</v>
      </c>
      <c r="F30" s="62">
        <f t="shared" si="0"/>
        <v>0</v>
      </c>
    </row>
    <row r="31" spans="1:6" x14ac:dyDescent="0.25">
      <c r="A31" s="63" t="s">
        <v>29</v>
      </c>
      <c r="B31" s="64"/>
      <c r="C31" s="64"/>
      <c r="D31" s="60">
        <v>14</v>
      </c>
      <c r="E31" s="61">
        <v>31967</v>
      </c>
      <c r="F31" s="62">
        <f t="shared" si="0"/>
        <v>1.9906070893933092</v>
      </c>
    </row>
    <row r="32" spans="1:6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 t="shared" si="0"/>
        <v>0</v>
      </c>
    </row>
    <row r="33" spans="1:6" ht="13.8" thickBot="1" x14ac:dyDescent="0.3">
      <c r="A33" s="65" t="s">
        <v>31</v>
      </c>
      <c r="B33" s="66"/>
      <c r="C33" s="66"/>
      <c r="D33" s="67">
        <v>24</v>
      </c>
      <c r="E33" s="68">
        <v>6283</v>
      </c>
      <c r="F33" s="69">
        <f t="shared" si="0"/>
        <v>0.39124673390240444</v>
      </c>
    </row>
    <row r="34" spans="1:6" ht="12.75" hidden="1" customHeight="1" thickBot="1" x14ac:dyDescent="0.3">
      <c r="A34" s="97" t="s">
        <v>32</v>
      </c>
      <c r="B34" s="98"/>
      <c r="C34" s="98"/>
      <c r="D34" s="99">
        <v>24</v>
      </c>
      <c r="E34" s="100">
        <v>0</v>
      </c>
      <c r="F34" s="101">
        <f t="shared" si="0"/>
        <v>0</v>
      </c>
    </row>
    <row r="35" spans="1:6" x14ac:dyDescent="0.25">
      <c r="A35" s="70"/>
      <c r="B35" s="71"/>
      <c r="C35" s="71"/>
      <c r="D35" s="72"/>
      <c r="E35" s="73"/>
      <c r="F35" s="74"/>
    </row>
    <row r="36" spans="1:6" x14ac:dyDescent="0.25">
      <c r="A36" s="70"/>
      <c r="B36" s="71"/>
      <c r="C36" s="71"/>
      <c r="D36" s="72"/>
      <c r="E36" s="73"/>
      <c r="F36" s="74"/>
    </row>
    <row r="37" spans="1:6" ht="15.6" x14ac:dyDescent="0.25">
      <c r="A37" s="75" t="s">
        <v>33</v>
      </c>
      <c r="B37" s="76"/>
      <c r="C37" s="76"/>
      <c r="D37" s="76"/>
      <c r="E37" s="76"/>
      <c r="F37" s="76"/>
    </row>
    <row r="38" spans="1:6" ht="13.8" thickBot="1" x14ac:dyDescent="0.3">
      <c r="B38" s="77"/>
      <c r="C38" s="77"/>
      <c r="D38" s="78"/>
      <c r="E38" s="79"/>
      <c r="F38" s="80"/>
    </row>
    <row r="39" spans="1:6" ht="21" customHeight="1" x14ac:dyDescent="0.25">
      <c r="A39" s="134" t="s">
        <v>34</v>
      </c>
      <c r="B39" s="137" t="s">
        <v>16</v>
      </c>
      <c r="C39" s="139" t="s">
        <v>35</v>
      </c>
      <c r="D39" s="140"/>
      <c r="E39" s="139" t="s">
        <v>36</v>
      </c>
      <c r="F39" s="140"/>
    </row>
    <row r="40" spans="1:6" ht="19.5" customHeight="1" x14ac:dyDescent="0.25">
      <c r="A40" s="135"/>
      <c r="B40" s="138"/>
      <c r="C40" s="81" t="s">
        <v>37</v>
      </c>
      <c r="D40" s="82" t="s">
        <v>38</v>
      </c>
      <c r="E40" s="81" t="s">
        <v>37</v>
      </c>
      <c r="F40" s="82" t="s">
        <v>38</v>
      </c>
    </row>
    <row r="41" spans="1:6" ht="15" customHeight="1" thickBot="1" x14ac:dyDescent="0.3">
      <c r="A41" s="136"/>
      <c r="B41" s="124"/>
      <c r="C41" s="141" t="s">
        <v>52</v>
      </c>
      <c r="D41" s="141"/>
      <c r="E41" s="141"/>
      <c r="F41" s="142"/>
    </row>
    <row r="42" spans="1:6" ht="15" customHeight="1" x14ac:dyDescent="0.25">
      <c r="A42" s="83" t="s">
        <v>5</v>
      </c>
      <c r="B42" s="84">
        <v>1</v>
      </c>
      <c r="C42" s="85">
        <v>23001381</v>
      </c>
      <c r="D42" s="86">
        <v>58477519</v>
      </c>
      <c r="E42" s="85">
        <v>23229299</v>
      </c>
      <c r="F42" s="87">
        <v>58816734</v>
      </c>
    </row>
    <row r="43" spans="1:6" x14ac:dyDescent="0.25">
      <c r="A43" s="70"/>
      <c r="B43" s="77"/>
      <c r="C43" s="77"/>
      <c r="D43" s="78"/>
      <c r="E43" s="79"/>
      <c r="F43" s="80"/>
    </row>
    <row r="44" spans="1:6" x14ac:dyDescent="0.25">
      <c r="A44" s="70"/>
      <c r="B44" s="77"/>
      <c r="C44" s="77"/>
      <c r="D44" s="78"/>
      <c r="E44" s="79"/>
      <c r="F44" s="80"/>
    </row>
    <row r="45" spans="1:6" ht="15.6" x14ac:dyDescent="0.25">
      <c r="A45" s="75" t="s">
        <v>39</v>
      </c>
      <c r="B45" s="77"/>
      <c r="C45" s="77"/>
      <c r="D45" s="78"/>
      <c r="E45" s="79"/>
      <c r="F45" s="80"/>
    </row>
    <row r="46" spans="1:6" ht="13.8" thickBot="1" x14ac:dyDescent="0.3"/>
    <row r="47" spans="1:6" x14ac:dyDescent="0.25">
      <c r="A47" s="121" t="s">
        <v>34</v>
      </c>
      <c r="B47" s="123" t="s">
        <v>16</v>
      </c>
      <c r="C47" s="125" t="s">
        <v>40</v>
      </c>
      <c r="D47" s="126"/>
      <c r="E47" s="88"/>
      <c r="F47" s="88"/>
    </row>
    <row r="48" spans="1:6" ht="13.8" thickBot="1" x14ac:dyDescent="0.3">
      <c r="A48" s="122"/>
      <c r="B48" s="124"/>
      <c r="C48" s="89" t="s">
        <v>41</v>
      </c>
      <c r="D48" s="90">
        <f>F19</f>
        <v>45169</v>
      </c>
      <c r="E48" s="32"/>
      <c r="F48" s="88"/>
    </row>
    <row r="49" spans="1:6" ht="15" customHeight="1" x14ac:dyDescent="0.25">
      <c r="A49" s="91" t="str">
        <f>+A42</f>
        <v>CZ0008474376</v>
      </c>
      <c r="B49" s="55">
        <v>1</v>
      </c>
      <c r="C49" s="127">
        <v>1597819582</v>
      </c>
      <c r="D49" s="128"/>
      <c r="E49" s="92"/>
      <c r="F49" s="92"/>
    </row>
    <row r="52" spans="1:6" ht="52.8" x14ac:dyDescent="0.3">
      <c r="A52" s="93" t="s">
        <v>42</v>
      </c>
      <c r="B52" s="94"/>
      <c r="C52" s="94"/>
      <c r="D52" s="95"/>
      <c r="E52" s="95"/>
      <c r="F52" s="96"/>
    </row>
  </sheetData>
  <mergeCells count="13">
    <mergeCell ref="A47:A48"/>
    <mergeCell ref="B47:B48"/>
    <mergeCell ref="C47:D47"/>
    <mergeCell ref="C49:D49"/>
    <mergeCell ref="E12:F12"/>
    <mergeCell ref="A13:B13"/>
    <mergeCell ref="A14:B14"/>
    <mergeCell ref="A21:C21"/>
    <mergeCell ref="A39:A41"/>
    <mergeCell ref="B39:B41"/>
    <mergeCell ref="C39:D39"/>
    <mergeCell ref="E39:F39"/>
    <mergeCell ref="C41:F4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2023-09-06T13:10:19Z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2020-11-24T09:25:17Z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91f059eb-1118-4007-88d6-fe38445a6e93</vt:lpwstr>
  </property>
  <property fmtid="{D5CDD505-2E9C-101B-9397-08002B2CF9AE}" pid="8" name="MSIP_Label_2a6524ed-fb1a-49fd-bafe-15c5e5ffd047_ContentBits">
    <vt:lpwstr>0</vt:lpwstr>
  </property>
</Properties>
</file>